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Laxmi Bapu Alder\"/>
    </mc:Choice>
  </mc:AlternateContent>
  <xr:revisionPtr revIDLastSave="0" documentId="13_ncr:1_{F34E1F6F-9CEE-4BD8-80F1-0BBAACE0DFA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0" i="4" l="1"/>
  <c r="R5" i="4"/>
  <c r="R4" i="4"/>
  <c r="R3" i="4"/>
  <c r="R2" i="4"/>
  <c r="Q5" i="4"/>
  <c r="Q4" i="4"/>
  <c r="Q3" i="4"/>
  <c r="Q2" i="4"/>
  <c r="H18" i="4"/>
  <c r="H30" i="4"/>
  <c r="Q12" i="4" l="1"/>
  <c r="P12" i="4"/>
  <c r="P11" i="4"/>
  <c r="Q11" i="4" s="1"/>
  <c r="Q10" i="4"/>
  <c r="P10" i="4"/>
  <c r="P9" i="4"/>
  <c r="Q9" i="4" s="1"/>
  <c r="P8" i="4"/>
  <c r="Q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<sst xmlns="http://schemas.openxmlformats.org/spreadsheetml/2006/main" count="28" uniqueCount="25">
  <si>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</si>
  <si>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</si>
  <si>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</si>
  <si>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</si>
  <si>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</si>
  <si>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</si>
  <si>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</si>
  <si>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</si>
  <si>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</si>
  <si>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</si>
  <si>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</si>
  <si>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</si>
  <si>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</si>
  <si>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401, 4th Floor, The Orchid, Plot No. 65+66, Sector 8, New Panvel</t>
  </si>
  <si>
    <t>agreemetn - 27.12.24</t>
  </si>
  <si>
    <t>av</t>
  </si>
  <si>
    <t>sd</t>
  </si>
  <si>
    <t>rd</t>
  </si>
  <si>
    <t>rera ca</t>
  </si>
  <si>
    <t>rate</t>
  </si>
  <si>
    <t>fmv</t>
  </si>
  <si>
    <t>21.10.24</t>
  </si>
  <si>
    <t>22.11.24</t>
  </si>
  <si>
    <t>03.10.24</t>
  </si>
  <si>
    <t>10.09.24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</si>
</sst>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D637DF-793F-4B17-A0C4-7DC9E8682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A8E4F-288E-4E28-ADB4-EE82778E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782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871F7-C69D-4F9C-98D0-71B2F4DF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CCBF5D-2460-4338-9F76-3447D2088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38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BACD20-F919-4942-A62C-87E760FE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429876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209937-9882-4549-93D2-A3D2B9F2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64276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05E474-5482-4C4C-B1BB-F0A3DD3A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8" sqref="R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140625" customWidth="1"/>
    <col min="20" max="20" width="5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362.00408399999998</v>
      </c>
      <c r="C2" s="4">
        <f>B2*1.2</f>
        <v>434.40490079999995</v>
      </c>
      <c r="D2" s="4">
        <f t="shared" ref="D2:D13" si="2">C2*1.2</f>
        <v>521.28588095999987</v>
      </c>
      <c r="E2" s="16">
        <f t="shared" ref="E2:E13" si="3">R2</f>
        <v>4791500</v>
      </c>
      <c r="F2" s="15">
        <f t="shared" ref="F2:F13" si="4">ROUND((E2/B2),0)</f>
        <v>13236</v>
      </c>
      <c r="G2" s="10">
        <f t="shared" ref="G2:G13" si="5">ROUND((E2/C2),0)</f>
        <v>11030</v>
      </c>
      <c r="H2" s="10">
        <f t="shared" ref="H2:H13" si="6">ROUND((E2/D2),0)</f>
        <v>9192</v>
      </c>
      <c r="I2" s="4" t="e">
        <f>#REF!</f>
        <v>#REF!</v>
      </c>
      <c r="J2" s="4" t="str">
        <f t="shared" ref="J2:J13" si="7">S2</f>
        <v>22.11.24</v>
      </c>
      <c r="O2">
        <v>0</v>
      </c>
      <c r="P2">
        <f t="shared" ref="P2:P12" si="8">O2/1.2</f>
        <v>0</v>
      </c>
      <c r="Q2">
        <f>(29.227+4.404)*10.764</f>
        <v>362.00408399999998</v>
      </c>
      <c r="R2" s="2">
        <f>4450000+311500+30000</f>
        <v>4791500</v>
      </c>
      <c r="S2" s="8" t="s">
        <v>22</v>
      </c>
      <c r="T2" s="8">
        <v>3</v>
      </c>
    </row>
    <row r="3" spans="1:20" x14ac:dyDescent="0.25">
      <c r="A3" s="4">
        <f t="shared" si="0"/>
        <v>0</v>
      </c>
      <c r="B3" s="4">
        <f t="shared" si="1"/>
        <v>356.4606</v>
      </c>
      <c r="C3" s="4">
        <f t="shared" ref="C3:C15" si="9">B3*1.2</f>
        <v>427.75272000000001</v>
      </c>
      <c r="D3" s="4">
        <f t="shared" si="2"/>
        <v>513.30326400000001</v>
      </c>
      <c r="E3" s="16">
        <f t="shared" si="3"/>
        <v>4524000</v>
      </c>
      <c r="F3" s="10">
        <f t="shared" si="4"/>
        <v>12691</v>
      </c>
      <c r="G3" s="10">
        <f t="shared" si="5"/>
        <v>10576</v>
      </c>
      <c r="H3" s="10">
        <f t="shared" si="6"/>
        <v>8814</v>
      </c>
      <c r="I3" s="4" t="e">
        <f>#REF!</f>
        <v>#REF!</v>
      </c>
      <c r="J3" s="4" t="str">
        <f t="shared" si="7"/>
        <v>21.10.24</v>
      </c>
      <c r="O3">
        <v>0</v>
      </c>
      <c r="P3">
        <f t="shared" si="8"/>
        <v>0</v>
      </c>
      <c r="Q3">
        <f>(28.046+3.27+1.874)*10.74</f>
        <v>356.4606</v>
      </c>
      <c r="R3" s="2">
        <f>4200000+294000+30000</f>
        <v>4524000</v>
      </c>
      <c r="S3" s="8" t="s">
        <v>21</v>
      </c>
      <c r="T3" s="8">
        <v>6</v>
      </c>
    </row>
    <row r="4" spans="1:20" x14ac:dyDescent="0.25">
      <c r="A4" s="4">
        <f t="shared" si="0"/>
        <v>0</v>
      </c>
      <c r="B4" s="4">
        <f t="shared" si="1"/>
        <v>311.144184</v>
      </c>
      <c r="C4" s="4">
        <f t="shared" si="9"/>
        <v>373.37302080000001</v>
      </c>
      <c r="D4" s="4">
        <f t="shared" si="2"/>
        <v>448.04762496000001</v>
      </c>
      <c r="E4" s="16">
        <f t="shared" si="3"/>
        <v>3240000</v>
      </c>
      <c r="F4" s="10">
        <f t="shared" si="4"/>
        <v>10413</v>
      </c>
      <c r="G4" s="10">
        <f t="shared" si="5"/>
        <v>8678</v>
      </c>
      <c r="H4" s="10">
        <f t="shared" si="6"/>
        <v>7231</v>
      </c>
      <c r="I4" s="4" t="e">
        <f>#REF!</f>
        <v>#REF!</v>
      </c>
      <c r="J4" s="4" t="str">
        <f t="shared" si="7"/>
        <v>03.10.24</v>
      </c>
      <c r="O4">
        <v>0</v>
      </c>
      <c r="P4">
        <f t="shared" si="8"/>
        <v>0</v>
      </c>
      <c r="Q4">
        <f>(15.482+4.029+9.395)*10.764</f>
        <v>311.144184</v>
      </c>
      <c r="R4" s="2">
        <f>3000000+210000+30000</f>
        <v>3240000</v>
      </c>
      <c r="S4" s="8" t="s">
        <v>23</v>
      </c>
      <c r="T4" s="8">
        <v>7</v>
      </c>
    </row>
    <row r="5" spans="1:20" x14ac:dyDescent="0.25">
      <c r="A5" s="4">
        <f t="shared" si="0"/>
        <v>0</v>
      </c>
      <c r="B5" s="4">
        <f t="shared" si="1"/>
        <v>495.76831199999998</v>
      </c>
      <c r="C5" s="4">
        <f t="shared" si="9"/>
        <v>594.92197439999995</v>
      </c>
      <c r="D5" s="4">
        <f t="shared" si="2"/>
        <v>713.90636927999992</v>
      </c>
      <c r="E5" s="16">
        <f t="shared" si="3"/>
        <v>6931500</v>
      </c>
      <c r="F5" s="15">
        <f t="shared" si="4"/>
        <v>13981</v>
      </c>
      <c r="G5" s="10">
        <f t="shared" si="5"/>
        <v>11651</v>
      </c>
      <c r="H5" s="10">
        <f t="shared" si="6"/>
        <v>9709</v>
      </c>
      <c r="I5" s="4" t="e">
        <f>#REF!</f>
        <v>#REF!</v>
      </c>
      <c r="J5" s="4" t="str">
        <f t="shared" si="7"/>
        <v>10.09.24</v>
      </c>
      <c r="O5">
        <v>0</v>
      </c>
      <c r="P5">
        <f t="shared" si="8"/>
        <v>0</v>
      </c>
      <c r="Q5">
        <f>(40.136+5.922)*10.764</f>
        <v>495.76831199999998</v>
      </c>
      <c r="R5" s="2">
        <f>6450000+451500+30000</f>
        <v>6931500</v>
      </c>
      <c r="S5" s="8" t="s">
        <v>24</v>
      </c>
      <c r="T5" s="8">
        <v>5</v>
      </c>
    </row>
    <row r="6" spans="1:20" x14ac:dyDescent="0.25">
      <c r="A6" s="4">
        <f t="shared" si="0"/>
        <v>0</v>
      </c>
      <c r="B6" s="4">
        <f t="shared" si="1"/>
        <v>167</v>
      </c>
      <c r="C6" s="4">
        <f t="shared" si="9"/>
        <v>200.4</v>
      </c>
      <c r="D6" s="4">
        <f t="shared" si="2"/>
        <v>240.48</v>
      </c>
      <c r="E6" s="16">
        <f t="shared" si="3"/>
        <v>2903000</v>
      </c>
      <c r="F6" s="15">
        <f t="shared" si="4"/>
        <v>17383</v>
      </c>
      <c r="G6" s="10">
        <f t="shared" si="5"/>
        <v>14486</v>
      </c>
      <c r="H6" s="10">
        <f t="shared" si="6"/>
        <v>12072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167</v>
      </c>
      <c r="R6" s="2">
        <v>2903000</v>
      </c>
      <c r="S6" s="8"/>
      <c r="T6" s="8"/>
    </row>
    <row r="7" spans="1:20" x14ac:dyDescent="0.25">
      <c r="A7" s="4">
        <f t="shared" si="0"/>
        <v>0</v>
      </c>
      <c r="B7" s="4">
        <f t="shared" si="1"/>
        <v>375</v>
      </c>
      <c r="C7" s="4">
        <f t="shared" si="9"/>
        <v>450</v>
      </c>
      <c r="D7" s="4">
        <f t="shared" si="2"/>
        <v>540</v>
      </c>
      <c r="E7" s="16">
        <f t="shared" si="3"/>
        <v>5500000</v>
      </c>
      <c r="F7" s="15">
        <f t="shared" si="4"/>
        <v>14667</v>
      </c>
      <c r="G7" s="10">
        <f t="shared" si="5"/>
        <v>12222</v>
      </c>
      <c r="H7" s="10">
        <f t="shared" si="6"/>
        <v>10185</v>
      </c>
      <c r="I7" s="4" t="e">
        <f>#REF!</f>
        <v>#REF!</v>
      </c>
      <c r="J7" s="4">
        <f t="shared" si="7"/>
        <v>0</v>
      </c>
      <c r="O7">
        <v>0</v>
      </c>
      <c r="P7">
        <v>450</v>
      </c>
      <c r="Q7">
        <f t="shared" ref="Q2:Q12" si="10">P7/1.2</f>
        <v>375</v>
      </c>
      <c r="R7" s="2">
        <v>5500000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322</v>
      </c>
      <c r="C8" s="4">
        <f t="shared" si="9"/>
        <v>386.4</v>
      </c>
      <c r="D8" s="4">
        <f t="shared" si="2"/>
        <v>463.67999999999995</v>
      </c>
      <c r="E8" s="16">
        <f t="shared" si="3"/>
        <v>5841000</v>
      </c>
      <c r="F8" s="10">
        <f t="shared" si="4"/>
        <v>18140</v>
      </c>
      <c r="G8" s="10">
        <f t="shared" si="5"/>
        <v>15116</v>
      </c>
      <c r="H8" s="10">
        <f t="shared" si="6"/>
        <v>12597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322</v>
      </c>
      <c r="R8" s="2">
        <v>5841000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E17" t="s">
        <v>13</v>
      </c>
    </row>
    <row r="18" spans="5:24" x14ac:dyDescent="0.25">
      <c r="F18" s="7" t="s">
        <v>18</v>
      </c>
      <c r="G18">
        <v>322</v>
      </c>
      <c r="H18">
        <f>29.92*10.764</f>
        <v>322.05887999999999</v>
      </c>
    </row>
    <row r="19" spans="5:24" x14ac:dyDescent="0.25">
      <c r="F19" s="7" t="s">
        <v>19</v>
      </c>
      <c r="G19">
        <v>14000</v>
      </c>
    </row>
    <row r="20" spans="5:24" x14ac:dyDescent="0.25">
      <c r="F20" s="7" t="s">
        <v>20</v>
      </c>
      <c r="G20">
        <f>G19*G18</f>
        <v>4508000</v>
      </c>
    </row>
    <row r="22" spans="5:24" x14ac:dyDescent="0.25"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15</v>
      </c>
      <c r="H27">
        <v>4000000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16</v>
      </c>
      <c r="H28">
        <v>240000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 t="s">
        <v>17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H30">
        <f>SUM(H27:H29)</f>
        <v>4270000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2025-01-06T05:36:27Z</dcterms:modified>
</cp:coreProperties>
</file>