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Kandivali (West)\Ramchandra Shiv Shetty\"/>
    </mc:Choice>
  </mc:AlternateContent>
  <xr:revisionPtr revIDLastSave="0" documentId="13_ncr:1_{077BCE51-EF29-49AC-8C29-37CB24CB4E1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1" i="23" l="1"/>
  <c r="P3" i="4"/>
  <c r="I29" i="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<sst xmlns="http://schemas.openxmlformats.org/spreadsheetml/2006/main" count="130" uniqueCount="88">
  <si>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</si>
  <si>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</si>
  <si>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</si>
  <si>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</si>
  <si>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</si>
  <si>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</si>
  <si>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</si>
  <si>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</si>
  <si>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</si>
  <si>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</si>
  <si>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</si>
  <si>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</si>
  <si>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</si>
  <si>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</si>
  <si>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</si>
  <si>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</si>
  <si>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</si>
  <si>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</si>
  <si>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</si>
  <si>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</si>
  <si>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</si>
  <si>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</si>
  <si>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</si>
  <si>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</si>
  <si>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</si>
  <si>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</si>
  <si>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</si>
  <si>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</si>
  <si>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</si>
  <si>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</si>
  <si>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</si>
  <si>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</si>
  <si>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</si>
  <si>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</si>
  <si>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</si>
  <si>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</si>
  <si>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</si>
  <si>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</si>
  <si>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</si>
  <si>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</si>
  <si>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</si>
  <si>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</si>
  <si>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</si>
  <si>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</si>
  <si>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</si>
  <si>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</si>
  <si>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</si>
  <si>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</si>
  <si>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</si>
  <si>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</si>
  <si>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</si>
  <si>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</si>
  <si>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</si>
  <si>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</si>
  <si>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</si>
  <si>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</si>
  <si>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</si>
  <si>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</si>
  <si>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</si>
  <si>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</si>
  <si>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</si>
  <si>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</si>
  <si>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</si>
  <si>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</si>
  <si>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</si>
  <si>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</si>
  <si>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</si>
  <si>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</si>
  <si>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</si>
  <si>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</si>
  <si>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</si>
  <si>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</si>
  <si>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</si>
  <si>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</si>
  <si>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</si>
  <si>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</si>
  <si>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</si>
  <si>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</si>
  <si>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</si>
  <si>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</si>
  <si>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</si>
  <si>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</si>
  <si>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</si>
  <si>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</si>
  <si>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27.12.2024</t>
  </si>
  <si>
    <t>IGR-25.10.24</t>
  </si>
  <si>
    <t>IGR-18.10.24</t>
  </si>
  <si>
    <t>IGR-29.08.24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</si>
</sst>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F33AF4-C851-4EBB-9F0A-DEE1C9A30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1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55A5A-5D6F-422A-A94D-503216184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725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41773-4FE0-4B2F-8AA5-1C97D88B4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582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47</xdr:row>
      <xdr:rowOff>125019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3EF6A7-E65C-4F62-8D72-0373ACB93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184C9-DFC8-43BE-A1F2-D14E46815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9AE0D-C0BE-44EE-BAC4-B854209D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186234.57799999998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215634.57799999998</v>
      </c>
      <c r="D9" s="51" t="s">
        <v>62</v>
      </c>
      <c r="E9" s="52">
        <f>C9/10.764</f>
        <v>20032.941099962838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1983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42</v>
      </c>
      <c r="D13" s="58">
        <f>D12-C13</f>
        <v>58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tabSelected="1" workbookViewId="0">
      <selection activeCell="C8" sqref="C8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7" x14ac:dyDescent="0.25">
      <c r="A1" s="10"/>
      <c r="B1" s="11"/>
      <c r="C1" s="12"/>
    </row>
    <row r="2" spans="1:7" x14ac:dyDescent="0.25">
      <c r="A2" s="13"/>
      <c r="C2" s="15"/>
    </row>
    <row r="3" spans="1:7" x14ac:dyDescent="0.25">
      <c r="A3" s="13" t="s">
        <v>13</v>
      </c>
      <c r="B3" s="16">
        <v>20000</v>
      </c>
      <c r="C3" s="19" t="s">
        <v>76</v>
      </c>
      <c r="D3" s="6" t="s">
        <v>72</v>
      </c>
    </row>
    <row r="4" spans="1:7" ht="30" x14ac:dyDescent="0.25">
      <c r="A4" s="18" t="s">
        <v>14</v>
      </c>
      <c r="B4" s="16">
        <v>2700</v>
      </c>
      <c r="C4" s="19"/>
    </row>
    <row r="5" spans="1:7" x14ac:dyDescent="0.25">
      <c r="A5" s="13" t="s">
        <v>15</v>
      </c>
      <c r="B5" s="16">
        <f>B3-B4</f>
        <v>17300</v>
      </c>
      <c r="C5" s="19"/>
    </row>
    <row r="6" spans="1:7" x14ac:dyDescent="0.25">
      <c r="A6" s="13" t="s">
        <v>16</v>
      </c>
      <c r="B6" s="16">
        <f>B4</f>
        <v>2700</v>
      </c>
      <c r="C6" s="19"/>
    </row>
    <row r="7" spans="1:7" x14ac:dyDescent="0.25">
      <c r="A7" s="13" t="s">
        <v>17</v>
      </c>
      <c r="B7" s="20">
        <f>C7-C8</f>
        <v>42</v>
      </c>
      <c r="C7" s="20">
        <v>2025</v>
      </c>
    </row>
    <row r="8" spans="1:7" x14ac:dyDescent="0.25">
      <c r="A8" s="13" t="s">
        <v>18</v>
      </c>
      <c r="B8" s="20">
        <f>B9-B7</f>
        <v>18</v>
      </c>
      <c r="C8" s="20">
        <v>1983</v>
      </c>
    </row>
    <row r="9" spans="1:7" x14ac:dyDescent="0.25">
      <c r="A9" s="13" t="s">
        <v>19</v>
      </c>
      <c r="B9" s="20">
        <v>60</v>
      </c>
      <c r="C9" s="20"/>
    </row>
    <row r="10" spans="1:7" ht="30" x14ac:dyDescent="0.25">
      <c r="A10" s="18" t="s">
        <v>20</v>
      </c>
      <c r="B10" s="20">
        <f>90*B7/B9</f>
        <v>63</v>
      </c>
      <c r="C10" s="20"/>
    </row>
    <row r="11" spans="1:7" x14ac:dyDescent="0.25">
      <c r="A11" s="13"/>
      <c r="B11" s="21">
        <f>B10%</f>
        <v>0.63</v>
      </c>
      <c r="C11" s="21"/>
      <c r="G11">
        <f>2024-35</f>
        <v>1989</v>
      </c>
    </row>
    <row r="12" spans="1:7" x14ac:dyDescent="0.25">
      <c r="A12" s="13" t="s">
        <v>21</v>
      </c>
      <c r="B12" s="16">
        <f>B6*B11</f>
        <v>1701</v>
      </c>
      <c r="C12" s="19"/>
    </row>
    <row r="13" spans="1:7" x14ac:dyDescent="0.25">
      <c r="A13" s="13" t="s">
        <v>22</v>
      </c>
      <c r="B13" s="16">
        <f>B6-B12</f>
        <v>999</v>
      </c>
      <c r="C13" s="19"/>
    </row>
    <row r="14" spans="1:7" x14ac:dyDescent="0.25">
      <c r="A14" s="13" t="s">
        <v>15</v>
      </c>
      <c r="B14" s="16">
        <f>B5</f>
        <v>17300</v>
      </c>
      <c r="C14" s="19"/>
    </row>
    <row r="15" spans="1:7" x14ac:dyDescent="0.25">
      <c r="B15" s="16"/>
      <c r="C15" s="19"/>
    </row>
    <row r="16" spans="1:7" x14ac:dyDescent="0.25">
      <c r="A16" s="22" t="s">
        <v>23</v>
      </c>
      <c r="B16" s="17">
        <f>B14+B13</f>
        <v>18299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429</v>
      </c>
      <c r="C18" s="20"/>
    </row>
    <row r="19" spans="1:4" x14ac:dyDescent="0.25">
      <c r="A19" s="13" t="s">
        <v>74</v>
      </c>
      <c r="B19" s="24">
        <f>B18*B16</f>
        <v>7850271</v>
      </c>
      <c r="C19" s="65"/>
      <c r="D19" s="58"/>
    </row>
    <row r="20" spans="1:4" x14ac:dyDescent="0.25">
      <c r="A20" s="13" t="s">
        <v>24</v>
      </c>
      <c r="B20" s="25">
        <f>B19*90%</f>
        <v>7065243.9000000004</v>
      </c>
      <c r="C20" s="24"/>
      <c r="D20" s="58"/>
    </row>
    <row r="21" spans="1:4" x14ac:dyDescent="0.25">
      <c r="A21" s="13" t="s">
        <v>25</v>
      </c>
      <c r="B21" s="25">
        <f>B19*80%</f>
        <v>6280216.8000000007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1158300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16354.731250000003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7" sqref="G7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369.16666666666669</v>
      </c>
      <c r="C2" s="4">
        <f t="shared" ref="C2:C16" si="1">B2*1.2</f>
        <v>443</v>
      </c>
      <c r="D2" s="4">
        <f t="shared" ref="D2:D16" si="2">C2*1.2</f>
        <v>531.6</v>
      </c>
      <c r="E2" s="5">
        <f t="shared" ref="E2:E16" si="3">R2</f>
        <v>7191000</v>
      </c>
      <c r="F2" s="4">
        <f t="shared" ref="F2:F15" si="4">ROUND((E2/B2),0)</f>
        <v>19479</v>
      </c>
      <c r="G2" s="4">
        <f t="shared" ref="G2:G15" si="5">ROUND((E2/C2),0)</f>
        <v>16233</v>
      </c>
      <c r="H2" s="4">
        <f t="shared" ref="H2:H15" si="6">ROUND((E2/D2),0)</f>
        <v>13527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443</v>
      </c>
      <c r="Q2">
        <f t="shared" ref="Q2:Q10" si="9">P2/1.2</f>
        <v>369.16666666666669</v>
      </c>
      <c r="R2" s="2">
        <v>7191000</v>
      </c>
      <c r="S2" s="2" t="s">
        <v>85</v>
      </c>
    </row>
    <row r="3" spans="1:19" x14ac:dyDescent="0.25">
      <c r="A3" s="4">
        <v>2</v>
      </c>
      <c r="B3" s="4">
        <f t="shared" si="0"/>
        <v>400.06200000000001</v>
      </c>
      <c r="C3" s="4">
        <f t="shared" si="1"/>
        <v>480.07439999999997</v>
      </c>
      <c r="D3" s="4">
        <f t="shared" si="2"/>
        <v>576.08927999999992</v>
      </c>
      <c r="E3" s="5">
        <f t="shared" si="3"/>
        <v>8700000</v>
      </c>
      <c r="F3" s="4">
        <f t="shared" si="4"/>
        <v>21747</v>
      </c>
      <c r="G3" s="66">
        <f t="shared" si="5"/>
        <v>18122</v>
      </c>
      <c r="H3" s="66">
        <f t="shared" si="6"/>
        <v>15102</v>
      </c>
      <c r="I3" s="66">
        <f t="shared" si="7"/>
        <v>0</v>
      </c>
      <c r="J3" s="66">
        <f t="shared" si="8"/>
        <v>0</v>
      </c>
      <c r="K3" s="67"/>
      <c r="L3" s="67"/>
      <c r="M3" s="67"/>
      <c r="N3" s="67"/>
      <c r="O3" s="67">
        <v>0</v>
      </c>
      <c r="P3" s="67">
        <f>44.6*10.764</f>
        <v>480.07439999999997</v>
      </c>
      <c r="Q3" s="67">
        <f t="shared" si="9"/>
        <v>400.06200000000001</v>
      </c>
      <c r="R3" s="68">
        <v>8700000</v>
      </c>
      <c r="S3" s="68" t="s">
        <v>86</v>
      </c>
    </row>
    <row r="4" spans="1:19" x14ac:dyDescent="0.25">
      <c r="A4" s="4">
        <v>3</v>
      </c>
      <c r="B4" s="4">
        <f t="shared" si="0"/>
        <v>320.83333333333337</v>
      </c>
      <c r="C4" s="4">
        <f t="shared" si="1"/>
        <v>385.00000000000006</v>
      </c>
      <c r="D4" s="4">
        <f t="shared" si="2"/>
        <v>462.00000000000006</v>
      </c>
      <c r="E4" s="5">
        <f t="shared" si="3"/>
        <v>7000000</v>
      </c>
      <c r="F4" s="4">
        <f t="shared" si="4"/>
        <v>21818</v>
      </c>
      <c r="G4" s="66">
        <f t="shared" si="5"/>
        <v>18182</v>
      </c>
      <c r="H4" s="66">
        <f t="shared" si="6"/>
        <v>15152</v>
      </c>
      <c r="I4" s="66">
        <f t="shared" si="7"/>
        <v>0</v>
      </c>
      <c r="J4" s="66">
        <f t="shared" si="8"/>
        <v>0</v>
      </c>
      <c r="K4" s="67"/>
      <c r="L4" s="67"/>
      <c r="M4" s="67"/>
      <c r="N4" s="67"/>
      <c r="O4" s="67">
        <v>0</v>
      </c>
      <c r="P4" s="67">
        <v>385</v>
      </c>
      <c r="Q4" s="67">
        <f t="shared" si="9"/>
        <v>320.83333333333337</v>
      </c>
      <c r="R4" s="68">
        <v>7000000</v>
      </c>
      <c r="S4" s="68" t="s">
        <v>87</v>
      </c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10000000</v>
      </c>
      <c r="F5" s="4">
        <f t="shared" si="4"/>
        <v>22222</v>
      </c>
      <c r="G5" s="4">
        <f t="shared" si="5"/>
        <v>18519</v>
      </c>
      <c r="H5" s="4">
        <f t="shared" si="6"/>
        <v>15432</v>
      </c>
      <c r="I5" s="4">
        <f t="shared" si="7"/>
        <v>0</v>
      </c>
      <c r="J5" s="4">
        <f t="shared" si="8"/>
        <v>0</v>
      </c>
      <c r="O5">
        <v>0</v>
      </c>
      <c r="P5">
        <f t="shared" ref="P5:P10" si="10">O5/1.2</f>
        <v>0</v>
      </c>
      <c r="Q5">
        <v>450</v>
      </c>
      <c r="R5" s="2">
        <v>10000000</v>
      </c>
      <c r="S5" s="2"/>
    </row>
    <row r="6" spans="1:19" x14ac:dyDescent="0.25">
      <c r="A6" s="4">
        <v>5</v>
      </c>
      <c r="B6" s="4">
        <f t="shared" si="0"/>
        <v>350</v>
      </c>
      <c r="C6" s="4">
        <f t="shared" si="1"/>
        <v>420</v>
      </c>
      <c r="D6" s="4">
        <f t="shared" si="2"/>
        <v>504</v>
      </c>
      <c r="E6" s="5">
        <f t="shared" si="3"/>
        <v>8500000</v>
      </c>
      <c r="F6" s="4">
        <f t="shared" si="4"/>
        <v>24286</v>
      </c>
      <c r="G6" s="66">
        <f t="shared" si="5"/>
        <v>20238</v>
      </c>
      <c r="H6" s="66">
        <f t="shared" si="6"/>
        <v>16865</v>
      </c>
      <c r="I6" s="66">
        <f t="shared" si="7"/>
        <v>0</v>
      </c>
      <c r="J6" s="66">
        <f t="shared" si="8"/>
        <v>0</v>
      </c>
      <c r="K6" s="67"/>
      <c r="L6" s="67"/>
      <c r="M6" s="67"/>
      <c r="N6" s="67"/>
      <c r="O6" s="67">
        <v>0</v>
      </c>
      <c r="P6" s="67">
        <f t="shared" si="10"/>
        <v>0</v>
      </c>
      <c r="Q6" s="67">
        <v>350</v>
      </c>
      <c r="R6" s="68">
        <v>8500000</v>
      </c>
      <c r="S6" s="2"/>
    </row>
    <row r="7" spans="1:19" x14ac:dyDescent="0.25">
      <c r="A7" s="4">
        <v>6</v>
      </c>
      <c r="B7" s="4">
        <f t="shared" si="0"/>
        <v>365</v>
      </c>
      <c r="C7" s="4">
        <f t="shared" si="1"/>
        <v>438</v>
      </c>
      <c r="D7" s="4">
        <f t="shared" si="2"/>
        <v>525.6</v>
      </c>
      <c r="E7" s="5">
        <f t="shared" si="3"/>
        <v>9000000</v>
      </c>
      <c r="F7" s="4">
        <f t="shared" si="4"/>
        <v>24658</v>
      </c>
      <c r="G7" s="66">
        <f t="shared" si="5"/>
        <v>20548</v>
      </c>
      <c r="H7" s="66">
        <f t="shared" si="6"/>
        <v>17123</v>
      </c>
      <c r="I7" s="66">
        <f t="shared" si="7"/>
        <v>0</v>
      </c>
      <c r="J7" s="66">
        <f t="shared" si="8"/>
        <v>0</v>
      </c>
      <c r="K7" s="67"/>
      <c r="L7" s="67"/>
      <c r="M7" s="67"/>
      <c r="N7" s="67"/>
      <c r="O7" s="67">
        <v>0</v>
      </c>
      <c r="P7" s="67">
        <f t="shared" si="10"/>
        <v>0</v>
      </c>
      <c r="Q7" s="67">
        <v>365</v>
      </c>
      <c r="R7" s="68">
        <v>9000000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 t="s">
        <v>84</v>
      </c>
      <c r="F28" s="45" t="s">
        <v>71</v>
      </c>
      <c r="G28" s="45">
        <v>0</v>
      </c>
    </row>
    <row r="29" spans="1:19" s="9" customFormat="1" x14ac:dyDescent="0.25">
      <c r="C29" s="60" t="s">
        <v>1</v>
      </c>
      <c r="D29" s="60">
        <v>7000000</v>
      </c>
      <c r="F29" s="45" t="s">
        <v>72</v>
      </c>
      <c r="G29" s="45">
        <v>429</v>
      </c>
      <c r="H29" s="9" t="e">
        <f>G29/G28</f>
        <v>#DIV/0!</v>
      </c>
      <c r="I29" s="9">
        <f>D29/G29</f>
        <v>16317.016317016318</v>
      </c>
    </row>
    <row r="30" spans="1:19" s="9" customFormat="1" x14ac:dyDescent="0.25">
      <c r="F30" s="45" t="s">
        <v>73</v>
      </c>
      <c r="G30" s="45"/>
    </row>
    <row r="31" spans="1:19" s="9" customFormat="1" x14ac:dyDescent="0.25">
      <c r="C31" s="63"/>
      <c r="D31" s="63"/>
      <c r="F31" s="63" t="s">
        <v>74</v>
      </c>
      <c r="G31" s="63">
        <f>G29*G30</f>
        <v>0</v>
      </c>
      <c r="H31" s="9">
        <f>G31/D29</f>
        <v>0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22" sqref="P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2025-01-04T12:36:52Z</dcterms:modified>
</cp:coreProperties>
</file>