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Janta Sahkari Bank LTD\Fort\Vinod Govabhai Bangari\"/>
    </mc:Choice>
  </mc:AlternateContent>
  <xr:revisionPtr revIDLastSave="0" documentId="13_ncr:1_{F49AC3E7-6806-41F4-B2D4-2621D1CF2BE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2" i="4" l="1"/>
  <c r="Q21" i="4"/>
  <c r="V6" i="4"/>
  <c r="V7" i="4"/>
  <c r="V8" i="4"/>
  <c r="V9" i="4"/>
  <c r="V10" i="4"/>
  <c r="V5" i="4"/>
  <c r="U6" i="4"/>
  <c r="U7" i="4"/>
  <c r="U8" i="4"/>
  <c r="U9" i="4"/>
  <c r="U10" i="4"/>
  <c r="U5" i="4"/>
  <c r="R10" i="4" l="1"/>
  <c r="P10" i="4"/>
  <c r="R9" i="4"/>
  <c r="R6" i="4"/>
  <c r="R8" i="4"/>
  <c r="R7" i="4"/>
  <c r="P7" i="4"/>
  <c r="P6" i="4"/>
  <c r="H21" i="4"/>
  <c r="R5" i="4"/>
  <c r="I18" i="4"/>
  <c r="I19" i="4"/>
  <c r="Q12" i="4" l="1"/>
  <c r="P12" i="4"/>
  <c r="Q11" i="4"/>
  <c r="Q10" i="4"/>
  <c r="Q9" i="4"/>
  <c r="Q8" i="4"/>
  <c r="Q7" i="4"/>
  <c r="Q6" i="4"/>
  <c r="Q5" i="4"/>
  <c r="P4" i="4"/>
  <c r="P3" i="4"/>
  <c r="Q3" i="4" s="1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<sst xmlns="http://schemas.openxmlformats.org/spreadsheetml/2006/main" count="33" uniqueCount="30">
  <si>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</si>
  <si>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</si>
  <si>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</si>
  <si>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</si>
  <si>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</si>
  <si>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</si>
  <si>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</si>
  <si>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</si>
  <si>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</si>
  <si>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</si>
  <si>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</si>
  <si>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</si>
  <si>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</si>
  <si>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Shop No. 48, Ground Floor, Powai Plaza, Adi Shankracharya Marg, Village - Powai, Mumbai, </t>
  </si>
  <si>
    <t>bua</t>
  </si>
  <si>
    <t>ca</t>
  </si>
  <si>
    <t>rate on ca</t>
  </si>
  <si>
    <t>fmv</t>
  </si>
  <si>
    <t>oc - 2006</t>
  </si>
  <si>
    <t>13.11.24</t>
  </si>
  <si>
    <t>04.09.24</t>
  </si>
  <si>
    <t>19.06.23</t>
  </si>
  <si>
    <t>26.09.22</t>
  </si>
  <si>
    <t>30.03.22</t>
  </si>
  <si>
    <t>28.09.22</t>
  </si>
  <si>
    <t>mca</t>
  </si>
  <si>
    <t>loft</t>
  </si>
  <si>
    <t>ht. 21.82 ft</t>
  </si>
  <si>
    <t>shop</t>
  </si>
  <si>
    <t>rent - 45000 per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</si>
</sst>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477508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2D07CA-FE73-4E3C-81AB-03047E221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11908" cy="86594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75C091-1EA7-4C05-827D-2CB0CE297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14</xdr:col>
      <xdr:colOff>238125</xdr:colOff>
      <xdr:row>50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413E61-076C-4A92-AC8A-67426A08B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7553325" cy="9067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467981</xdr:colOff>
      <xdr:row>46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58EE6D-E215-470E-9C46-7D7C618D4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02381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353665</xdr:colOff>
      <xdr:row>51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ADBD28-5FC8-4F75-9CDF-3ACE486C6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88065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467981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85E765-DAFC-4C0B-934D-D1DEFBF0F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02381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D3C2E1-596E-4CB2-BCEE-490D26CE9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5E7164-46A9-4EB6-B95D-F83F78AA0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14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F72F8F-5BD5-4524-A155-7CA229EE8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143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165C67-946C-4F37-9E07-6DE4A7559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1CC756-85F3-46A2-AED4-8EA09C433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599EAE-ECC4-472C-B130-7E415FC39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J27" sqref="J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3.71093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140625" customWidth="1"/>
    <col min="20" max="20" width="4.140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120</v>
      </c>
      <c r="C2" s="4">
        <f>B2*1.2</f>
        <v>144</v>
      </c>
      <c r="D2" s="4">
        <f t="shared" ref="D2:D13" si="2">C2*1.2</f>
        <v>172.79999999999998</v>
      </c>
      <c r="E2" s="5">
        <f t="shared" ref="E2:E13" si="3">R2</f>
        <v>4500000</v>
      </c>
      <c r="F2" s="10">
        <f t="shared" ref="F2:F13" si="4">ROUND((E2/B2),0)</f>
        <v>37500</v>
      </c>
      <c r="G2" s="10">
        <f t="shared" ref="G2:G13" si="5">ROUND((E2/C2),0)</f>
        <v>31250</v>
      </c>
      <c r="H2" s="10">
        <f t="shared" ref="H2:H13" si="6">ROUND((E2/D2),0)</f>
        <v>26042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120</v>
      </c>
      <c r="R2" s="2">
        <v>4500000</v>
      </c>
      <c r="S2" s="8"/>
      <c r="T2" s="8"/>
    </row>
    <row r="3" spans="1:22" x14ac:dyDescent="0.25">
      <c r="A3" s="4">
        <f t="shared" si="0"/>
        <v>0</v>
      </c>
      <c r="B3" s="4">
        <f t="shared" si="1"/>
        <v>156.25</v>
      </c>
      <c r="C3" s="4">
        <f t="shared" ref="C3:C15" si="9">B3*1.2</f>
        <v>187.5</v>
      </c>
      <c r="D3" s="4">
        <f t="shared" si="2"/>
        <v>225</v>
      </c>
      <c r="E3" s="5">
        <f t="shared" si="3"/>
        <v>6500000</v>
      </c>
      <c r="F3" s="15">
        <f t="shared" si="4"/>
        <v>41600</v>
      </c>
      <c r="G3" s="10">
        <f t="shared" si="5"/>
        <v>34667</v>
      </c>
      <c r="H3" s="10">
        <f t="shared" si="6"/>
        <v>28889</v>
      </c>
      <c r="I3" s="4" t="e">
        <f>#REF!</f>
        <v>#REF!</v>
      </c>
      <c r="J3" s="4">
        <f t="shared" si="7"/>
        <v>0</v>
      </c>
      <c r="O3">
        <v>225</v>
      </c>
      <c r="P3">
        <f t="shared" si="8"/>
        <v>187.5</v>
      </c>
      <c r="Q3">
        <f t="shared" ref="Q3:Q12" si="10">P3/1.2</f>
        <v>156.25</v>
      </c>
      <c r="R3" s="2">
        <v>6500000</v>
      </c>
      <c r="S3" s="8"/>
      <c r="T3" s="8"/>
    </row>
    <row r="4" spans="1:22" x14ac:dyDescent="0.25">
      <c r="A4" s="4">
        <f t="shared" si="0"/>
        <v>0</v>
      </c>
      <c r="B4" s="4">
        <f t="shared" si="1"/>
        <v>93</v>
      </c>
      <c r="C4" s="4">
        <f t="shared" si="9"/>
        <v>111.6</v>
      </c>
      <c r="D4" s="4">
        <f t="shared" si="2"/>
        <v>133.91999999999999</v>
      </c>
      <c r="E4" s="5">
        <f t="shared" si="3"/>
        <v>5500000</v>
      </c>
      <c r="F4" s="10">
        <f t="shared" si="4"/>
        <v>59140</v>
      </c>
      <c r="G4" s="10">
        <f t="shared" si="5"/>
        <v>49283</v>
      </c>
      <c r="H4" s="10">
        <f t="shared" si="6"/>
        <v>41069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93</v>
      </c>
      <c r="R4" s="2">
        <v>5500000</v>
      </c>
      <c r="S4" s="8"/>
      <c r="T4" s="8"/>
    </row>
    <row r="5" spans="1:22" x14ac:dyDescent="0.25">
      <c r="A5" s="4">
        <f t="shared" si="0"/>
        <v>0</v>
      </c>
      <c r="B5" s="4">
        <f t="shared" si="1"/>
        <v>229.16666666666669</v>
      </c>
      <c r="C5" s="4">
        <f t="shared" si="9"/>
        <v>275</v>
      </c>
      <c r="D5" s="4">
        <f t="shared" si="2"/>
        <v>330</v>
      </c>
      <c r="E5" s="5">
        <f t="shared" si="3"/>
        <v>7132000</v>
      </c>
      <c r="F5" s="15">
        <f t="shared" si="4"/>
        <v>31121</v>
      </c>
      <c r="G5" s="10">
        <f t="shared" si="5"/>
        <v>25935</v>
      </c>
      <c r="H5" s="10">
        <f t="shared" si="6"/>
        <v>21612</v>
      </c>
      <c r="I5" s="4" t="e">
        <f>#REF!</f>
        <v>#REF!</v>
      </c>
      <c r="J5" s="4" t="str">
        <f t="shared" si="7"/>
        <v>13.11.24</v>
      </c>
      <c r="O5">
        <v>0</v>
      </c>
      <c r="P5">
        <v>275</v>
      </c>
      <c r="Q5">
        <f t="shared" si="10"/>
        <v>229.16666666666669</v>
      </c>
      <c r="R5" s="2">
        <f>6700000+402000+30000</f>
        <v>7132000</v>
      </c>
      <c r="S5" s="8" t="s">
        <v>19</v>
      </c>
      <c r="T5" s="8">
        <v>1</v>
      </c>
      <c r="U5">
        <f>F5*1.2</f>
        <v>37345.199999999997</v>
      </c>
      <c r="V5">
        <f>U5*1.2</f>
        <v>44814.239999999998</v>
      </c>
    </row>
    <row r="6" spans="1:22" x14ac:dyDescent="0.25">
      <c r="A6" s="4">
        <f t="shared" si="0"/>
        <v>0</v>
      </c>
      <c r="B6" s="4">
        <f t="shared" si="1"/>
        <v>114.99539999999999</v>
      </c>
      <c r="C6" s="4">
        <f t="shared" si="9"/>
        <v>137.99447999999998</v>
      </c>
      <c r="D6" s="4">
        <f t="shared" si="2"/>
        <v>165.59337599999998</v>
      </c>
      <c r="E6" s="5">
        <f t="shared" si="3"/>
        <v>3740000</v>
      </c>
      <c r="F6" s="15">
        <f t="shared" si="4"/>
        <v>32523</v>
      </c>
      <c r="G6" s="10">
        <f t="shared" si="5"/>
        <v>27103</v>
      </c>
      <c r="H6" s="10">
        <f t="shared" si="6"/>
        <v>22585</v>
      </c>
      <c r="I6" s="4" t="e">
        <f>#REF!</f>
        <v>#REF!</v>
      </c>
      <c r="J6" s="4" t="str">
        <f t="shared" si="7"/>
        <v>04.09.24</v>
      </c>
      <c r="O6">
        <v>0</v>
      </c>
      <c r="P6">
        <f>12.82*10.764</f>
        <v>137.99447999999998</v>
      </c>
      <c r="Q6">
        <f t="shared" si="10"/>
        <v>114.99539999999999</v>
      </c>
      <c r="R6" s="2">
        <f>3500000+210000+30000</f>
        <v>3740000</v>
      </c>
      <c r="S6" s="8" t="s">
        <v>20</v>
      </c>
      <c r="T6" s="8">
        <v>3</v>
      </c>
      <c r="U6">
        <f t="shared" ref="U6:U10" si="11">F6*1.2</f>
        <v>39027.599999999999</v>
      </c>
      <c r="V6">
        <f t="shared" ref="V6:V10" si="12">U6*1.2</f>
        <v>46833.119999999995</v>
      </c>
    </row>
    <row r="7" spans="1:22" x14ac:dyDescent="0.25">
      <c r="A7" s="4">
        <f t="shared" si="0"/>
        <v>0</v>
      </c>
      <c r="B7" s="4">
        <f t="shared" si="1"/>
        <v>132.0384</v>
      </c>
      <c r="C7" s="4">
        <f t="shared" si="9"/>
        <v>158.44607999999999</v>
      </c>
      <c r="D7" s="4">
        <f t="shared" si="2"/>
        <v>190.13529599999998</v>
      </c>
      <c r="E7" s="5">
        <f t="shared" si="3"/>
        <v>4800000</v>
      </c>
      <c r="F7" s="10">
        <f t="shared" si="4"/>
        <v>36353</v>
      </c>
      <c r="G7" s="10">
        <f t="shared" si="5"/>
        <v>30294</v>
      </c>
      <c r="H7" s="10">
        <f t="shared" si="6"/>
        <v>25245</v>
      </c>
      <c r="I7" s="4" t="e">
        <f>#REF!</f>
        <v>#REF!</v>
      </c>
      <c r="J7" s="4" t="str">
        <f t="shared" si="7"/>
        <v>19.06.23</v>
      </c>
      <c r="O7">
        <v>0</v>
      </c>
      <c r="P7">
        <f>14.72*10.764</f>
        <v>158.44607999999999</v>
      </c>
      <c r="Q7">
        <f t="shared" si="10"/>
        <v>132.0384</v>
      </c>
      <c r="R7" s="2">
        <f>4500000+270000+30000</f>
        <v>4800000</v>
      </c>
      <c r="S7" s="8" t="s">
        <v>21</v>
      </c>
      <c r="T7" s="8">
        <v>3</v>
      </c>
      <c r="U7">
        <f t="shared" si="11"/>
        <v>43623.6</v>
      </c>
      <c r="V7">
        <f t="shared" si="12"/>
        <v>52348.32</v>
      </c>
    </row>
    <row r="8" spans="1:22" x14ac:dyDescent="0.25">
      <c r="A8" s="4">
        <f t="shared" si="0"/>
        <v>0</v>
      </c>
      <c r="B8" s="4">
        <f t="shared" si="1"/>
        <v>229.16666666666669</v>
      </c>
      <c r="C8" s="4">
        <f t="shared" si="9"/>
        <v>275</v>
      </c>
      <c r="D8" s="4">
        <f t="shared" si="2"/>
        <v>330</v>
      </c>
      <c r="E8" s="5">
        <f t="shared" si="3"/>
        <v>8298000</v>
      </c>
      <c r="F8" s="10">
        <f t="shared" si="4"/>
        <v>36209</v>
      </c>
      <c r="G8" s="10">
        <f t="shared" si="5"/>
        <v>30175</v>
      </c>
      <c r="H8" s="10">
        <f t="shared" si="6"/>
        <v>25145</v>
      </c>
      <c r="I8" s="4" t="e">
        <f>#REF!</f>
        <v>#REF!</v>
      </c>
      <c r="J8" s="4" t="str">
        <f t="shared" si="7"/>
        <v>26.09.22</v>
      </c>
      <c r="O8">
        <v>0</v>
      </c>
      <c r="P8">
        <v>275</v>
      </c>
      <c r="Q8">
        <f t="shared" si="10"/>
        <v>229.16666666666669</v>
      </c>
      <c r="R8" s="2">
        <f>7800000+468000+30000</f>
        <v>8298000</v>
      </c>
      <c r="S8" s="8" t="s">
        <v>22</v>
      </c>
      <c r="T8" s="8">
        <v>3</v>
      </c>
      <c r="U8">
        <f t="shared" si="11"/>
        <v>43450.799999999996</v>
      </c>
      <c r="V8">
        <f t="shared" si="12"/>
        <v>52140.959999999992</v>
      </c>
    </row>
    <row r="9" spans="1:22" x14ac:dyDescent="0.25">
      <c r="A9" s="4">
        <f t="shared" si="0"/>
        <v>0</v>
      </c>
      <c r="B9" s="4">
        <f t="shared" si="1"/>
        <v>229.16666666666669</v>
      </c>
      <c r="C9" s="4">
        <f t="shared" si="9"/>
        <v>275</v>
      </c>
      <c r="D9" s="4">
        <f t="shared" si="2"/>
        <v>330</v>
      </c>
      <c r="E9" s="5">
        <f t="shared" si="3"/>
        <v>7642500</v>
      </c>
      <c r="F9" s="10">
        <f t="shared" si="4"/>
        <v>33349</v>
      </c>
      <c r="G9" s="10">
        <f t="shared" si="5"/>
        <v>27791</v>
      </c>
      <c r="H9" s="10">
        <f t="shared" si="6"/>
        <v>23159</v>
      </c>
      <c r="I9" s="4" t="e">
        <f>#REF!</f>
        <v>#REF!</v>
      </c>
      <c r="J9" s="4" t="str">
        <f t="shared" si="7"/>
        <v>30.03.22</v>
      </c>
      <c r="O9">
        <v>0</v>
      </c>
      <c r="P9">
        <v>275</v>
      </c>
      <c r="Q9">
        <f t="shared" si="10"/>
        <v>229.16666666666669</v>
      </c>
      <c r="R9" s="2">
        <f>7250000+362500+30000</f>
        <v>7642500</v>
      </c>
      <c r="S9" s="8" t="s">
        <v>23</v>
      </c>
      <c r="T9" s="8">
        <v>1</v>
      </c>
      <c r="U9">
        <f t="shared" si="11"/>
        <v>40018.799999999996</v>
      </c>
      <c r="V9">
        <f t="shared" si="12"/>
        <v>48022.55999999999</v>
      </c>
    </row>
    <row r="10" spans="1:22" x14ac:dyDescent="0.25">
      <c r="A10" s="4">
        <f t="shared" si="0"/>
        <v>0</v>
      </c>
      <c r="B10" s="4">
        <f t="shared" si="1"/>
        <v>133.02510000000001</v>
      </c>
      <c r="C10" s="4">
        <f t="shared" si="9"/>
        <v>159.63012000000001</v>
      </c>
      <c r="D10" s="4">
        <f t="shared" si="2"/>
        <v>191.55614399999999</v>
      </c>
      <c r="E10" s="5">
        <f t="shared" si="3"/>
        <v>5224000</v>
      </c>
      <c r="F10" s="10">
        <f t="shared" si="4"/>
        <v>39271</v>
      </c>
      <c r="G10" s="10">
        <f t="shared" si="5"/>
        <v>32726</v>
      </c>
      <c r="H10" s="10">
        <f t="shared" si="6"/>
        <v>27271</v>
      </c>
      <c r="I10" s="4" t="e">
        <f>#REF!</f>
        <v>#REF!</v>
      </c>
      <c r="J10" s="4" t="str">
        <f t="shared" si="7"/>
        <v>28.09.22</v>
      </c>
      <c r="O10">
        <v>0</v>
      </c>
      <c r="P10">
        <f>14.83*10.764</f>
        <v>159.63012000000001</v>
      </c>
      <c r="Q10">
        <f t="shared" si="10"/>
        <v>133.02510000000001</v>
      </c>
      <c r="R10" s="2">
        <f>4900000+294000+30000</f>
        <v>5224000</v>
      </c>
      <c r="S10" s="8" t="s">
        <v>24</v>
      </c>
      <c r="T10" s="8">
        <v>1</v>
      </c>
      <c r="U10">
        <f t="shared" si="11"/>
        <v>47125.2</v>
      </c>
      <c r="V10">
        <f t="shared" si="12"/>
        <v>56550.239999999998</v>
      </c>
    </row>
    <row r="11" spans="1:22" x14ac:dyDescent="0.25">
      <c r="A11" s="4">
        <f t="shared" si="0"/>
        <v>0</v>
      </c>
      <c r="B11" s="4">
        <f t="shared" si="1"/>
        <v>291.66666666666669</v>
      </c>
      <c r="C11" s="4">
        <f t="shared" si="9"/>
        <v>350</v>
      </c>
      <c r="D11" s="4">
        <f t="shared" si="2"/>
        <v>420</v>
      </c>
      <c r="E11" s="5">
        <f t="shared" si="3"/>
        <v>12000000</v>
      </c>
      <c r="F11" s="15">
        <f t="shared" si="4"/>
        <v>41143</v>
      </c>
      <c r="G11" s="10">
        <f t="shared" si="5"/>
        <v>34286</v>
      </c>
      <c r="H11" s="10">
        <f t="shared" si="6"/>
        <v>28571</v>
      </c>
      <c r="I11" s="4" t="e">
        <f>#REF!</f>
        <v>#REF!</v>
      </c>
      <c r="J11" s="4">
        <f t="shared" si="7"/>
        <v>0</v>
      </c>
      <c r="O11">
        <v>0</v>
      </c>
      <c r="P11">
        <v>350</v>
      </c>
      <c r="Q11">
        <f t="shared" si="10"/>
        <v>291.66666666666669</v>
      </c>
      <c r="R11" s="2">
        <v>12000000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15</v>
      </c>
      <c r="H18" s="16">
        <v>225</v>
      </c>
      <c r="I18">
        <f>I19/H18</f>
        <v>1.2007840000000001</v>
      </c>
    </row>
    <row r="19" spans="7:24" x14ac:dyDescent="0.25">
      <c r="G19" t="s">
        <v>14</v>
      </c>
      <c r="H19" s="16">
        <v>270</v>
      </c>
      <c r="I19">
        <f>25.1*10.764</f>
        <v>270.1764</v>
      </c>
    </row>
    <row r="20" spans="7:24" x14ac:dyDescent="0.25">
      <c r="G20" t="s">
        <v>16</v>
      </c>
      <c r="H20" s="16">
        <v>40000</v>
      </c>
      <c r="O20" t="s">
        <v>25</v>
      </c>
    </row>
    <row r="21" spans="7:24" x14ac:dyDescent="0.25">
      <c r="G21" t="s">
        <v>17</v>
      </c>
      <c r="H21" s="16">
        <f>H20*H18</f>
        <v>9000000</v>
      </c>
      <c r="J21" s="11"/>
      <c r="N21" t="s">
        <v>28</v>
      </c>
      <c r="O21">
        <v>21.82</v>
      </c>
      <c r="P21">
        <v>10</v>
      </c>
      <c r="Q21">
        <f>P21*O21</f>
        <v>218.2</v>
      </c>
      <c r="R21" t="s">
        <v>27</v>
      </c>
    </row>
    <row r="22" spans="7:24" x14ac:dyDescent="0.25">
      <c r="G22" s="6"/>
      <c r="H22" s="6"/>
      <c r="N22" t="s">
        <v>26</v>
      </c>
      <c r="O22">
        <v>13.89</v>
      </c>
      <c r="P22">
        <v>10</v>
      </c>
      <c r="Q22">
        <f>P22*O22</f>
        <v>138.9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J26" t="s">
        <v>29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1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2025-01-04T11:38:15Z</dcterms:modified>
</cp:coreProperties>
</file>