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MAhesh Lokhande\"/>
    </mc:Choice>
  </mc:AlternateContent>
  <bookViews>
    <workbookView xWindow="0" yWindow="0" windowWidth="11115" windowHeight="4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IGR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4" l="1"/>
  <c r="E31" i="23" l="1"/>
  <c r="D31" i="23"/>
  <c r="D30" i="23"/>
  <c r="D29" i="23" l="1"/>
  <c r="C17" i="25" l="1"/>
  <c r="C14" i="25" l="1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Q19" i="4" l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Q18" i="4"/>
  <c r="J18" i="4"/>
  <c r="I18" i="4"/>
  <c r="E18" i="4"/>
  <c r="A18" i="4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<sst xmlns="http://schemas.openxmlformats.org/spreadsheetml/2006/main" count="131" uniqueCount="99">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</sst>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  <numFmt numFmtId="167" formatCode="0.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164" fontId="0" fillId="0" borderId="0" xfId="0" applyNumberFormat="1"/>
    <xf numFmtId="1" fontId="2" fillId="0" borderId="0" xfId="0" applyNumberFormat="1" applyFont="1"/>
    <xf numFmtId="167" fontId="0" fillId="0" borderId="0" xfId="0" applyNumberFormat="1"/>
    <xf numFmtId="1" fontId="5" fillId="0" borderId="0" xfId="0" applyNumberFormat="1" applyFont="1"/>
    <xf numFmtId="1" fontId="0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223157</xdr:colOff>
      <xdr:row>21</xdr:row>
      <xdr:rowOff>66675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198400</xdr:colOff>
      <xdr:row>31</xdr:row>
      <xdr:rowOff>46881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0000" cy="59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579505</xdr:colOff>
      <xdr:row>30</xdr:row>
      <xdr:rowOff>56429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61905" cy="5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8</xdr:col>
      <xdr:colOff>37305</xdr:colOff>
      <xdr:row>20</xdr:row>
      <xdr:rowOff>86267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0"/>
          <a:ext cx="4723605" cy="3896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10" zoomScaleNormal="100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43175</v>
      </c>
      <c r="F2" s="71"/>
      <c r="G2" s="123" t="s">
        <v>76</v>
      </c>
      <c r="H2" s="124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41140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41140</v>
      </c>
      <c r="D5" s="56" t="s">
        <v>61</v>
      </c>
      <c r="E5" s="57">
        <f>ROUND(C5/10.764,0)</f>
        <v>3822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14750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26390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26390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41140</v>
      </c>
      <c r="D10" s="56" t="s">
        <v>61</v>
      </c>
      <c r="E10" s="57">
        <f>ROUND(C10/10.764,0)</f>
        <v>3822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994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1988000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3799068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Normal="100" workbookViewId="0">
      <selection activeCell="F12" sqref="F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6800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  <c r="H13" t="s">
        <v>97</v>
      </c>
    </row>
    <row r="14" spans="1:9">
      <c r="A14" s="15" t="s">
        <v>15</v>
      </c>
      <c r="B14" s="18"/>
      <c r="C14" s="19">
        <f>C5</f>
        <v>4800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6800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  <c r="H17" t="s">
        <v>97</v>
      </c>
    </row>
    <row r="18" spans="1:8" ht="16.5">
      <c r="A18" s="27" t="s">
        <v>94</v>
      </c>
      <c r="B18" s="7"/>
      <c r="C18" s="72">
        <v>618</v>
      </c>
      <c r="D18" s="72"/>
      <c r="E18" s="73"/>
      <c r="F18" s="74"/>
      <c r="G18" s="74"/>
    </row>
    <row r="19" spans="1:8">
      <c r="A19" s="15"/>
      <c r="B19" s="6"/>
      <c r="C19" s="29">
        <f>C18*C16</f>
        <v>4202400</v>
      </c>
      <c r="D19" s="74" t="s">
        <v>68</v>
      </c>
      <c r="E19" s="29"/>
      <c r="F19" s="74"/>
      <c r="G19" s="74"/>
    </row>
    <row r="20" spans="1:8">
      <c r="A20" s="15"/>
      <c r="B20" s="118">
        <f>C20*0.9</f>
        <v>3403944</v>
      </c>
      <c r="C20" s="30">
        <f>C19*90%</f>
        <v>3782160</v>
      </c>
      <c r="D20" s="74" t="s">
        <v>24</v>
      </c>
      <c r="E20" s="30"/>
      <c r="F20" s="74"/>
      <c r="G20" s="74"/>
    </row>
    <row r="21" spans="1:8">
      <c r="A21" s="15"/>
      <c r="C21" s="30">
        <f>C19*80%</f>
        <v>3361920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1236000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8755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 s="117"/>
    </row>
    <row r="29" spans="1:8">
      <c r="C29">
        <v>71.84</v>
      </c>
      <c r="D29" s="117">
        <f>C29*10.764</f>
        <v>773.28575999999998</v>
      </c>
      <c r="E29" s="120"/>
    </row>
    <row r="30" spans="1:8">
      <c r="C30">
        <v>12.11</v>
      </c>
      <c r="D30" s="122">
        <f>C30*10.764</f>
        <v>130.35203999999999</v>
      </c>
      <c r="E30" s="117"/>
    </row>
    <row r="31" spans="1:8">
      <c r="D31" s="121">
        <f>SUM(D29:D30)</f>
        <v>903.63779999999997</v>
      </c>
      <c r="E31" s="117">
        <f>D31*1.1</f>
        <v>994.0015800000001</v>
      </c>
    </row>
    <row r="32" spans="1:8">
      <c r="E32" s="117"/>
    </row>
    <row r="33" spans="1:5">
      <c r="C33"/>
      <c r="D33" s="117"/>
    </row>
    <row r="34" spans="1:5">
      <c r="C34"/>
      <c r="D34" s="117"/>
      <c r="E34" s="117"/>
    </row>
    <row r="35" spans="1:5">
      <c r="C35"/>
      <c r="D35" s="119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I23" sqref="I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3"/>
        <v>0</v>
      </c>
      <c r="Q15">
        <f t="shared" ref="Q15" si="14">P15/1.2</f>
        <v>0</v>
      </c>
      <c r="R15" s="2">
        <v>0</v>
      </c>
      <c r="S15" s="2"/>
    </row>
    <row r="16" spans="1:35">
      <c r="A16" s="4">
        <f t="shared" ref="A16:A19" si="15">N16</f>
        <v>0</v>
      </c>
      <c r="B16" s="4">
        <f t="shared" ref="B16:B19" si="16">Q16</f>
        <v>599.30555555555566</v>
      </c>
      <c r="C16" s="4">
        <f t="shared" ref="C16:C19" si="17">B16*1.2</f>
        <v>719.16666666666674</v>
      </c>
      <c r="D16" s="4">
        <f t="shared" ref="D16:D19" si="18">C16*1.2</f>
        <v>863.00000000000011</v>
      </c>
      <c r="E16" s="5">
        <f t="shared" ref="E16:E19" si="19">R16</f>
        <v>0</v>
      </c>
      <c r="F16" s="4">
        <f t="shared" ref="F16:F19" si="20">ROUND((E16/B16),0)</f>
        <v>0</v>
      </c>
      <c r="G16" s="4">
        <f t="shared" ref="G16:G19" si="21">ROUND((E16/C16),0)</f>
        <v>0</v>
      </c>
      <c r="H16" s="4">
        <f t="shared" ref="H16:H19" si="22">ROUND((E16/D16),0)</f>
        <v>0</v>
      </c>
      <c r="I16" s="4">
        <f t="shared" ref="I16:J19" si="23">T16</f>
        <v>0</v>
      </c>
      <c r="J16" s="4">
        <f t="shared" si="23"/>
        <v>0</v>
      </c>
      <c r="O16">
        <v>863</v>
      </c>
      <c r="P16">
        <f t="shared" ref="P16:P17" si="24">O16/1.2</f>
        <v>719.16666666666674</v>
      </c>
      <c r="Q16">
        <f t="shared" ref="Q16:Q18" si="25">P16/1.2</f>
        <v>599.30555555555566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600</v>
      </c>
      <c r="C17" s="4">
        <f t="shared" si="17"/>
        <v>720</v>
      </c>
      <c r="D17" s="4">
        <f t="shared" si="18"/>
        <v>864</v>
      </c>
      <c r="E17" s="5">
        <f t="shared" si="19"/>
        <v>4500000</v>
      </c>
      <c r="F17" s="4">
        <f t="shared" si="20"/>
        <v>7500</v>
      </c>
      <c r="G17" s="4">
        <f t="shared" si="21"/>
        <v>6250</v>
      </c>
      <c r="H17" s="4">
        <f t="shared" si="22"/>
        <v>5208</v>
      </c>
      <c r="I17" s="4">
        <f t="shared" si="23"/>
        <v>0</v>
      </c>
      <c r="J17" s="4">
        <f t="shared" si="23"/>
        <v>0</v>
      </c>
      <c r="O17">
        <v>0</v>
      </c>
      <c r="P17">
        <v>0</v>
      </c>
      <c r="Q17">
        <v>600</v>
      </c>
      <c r="R17" s="2">
        <v>4500000</v>
      </c>
      <c r="S17" s="2"/>
    </row>
    <row r="18" spans="1:19">
      <c r="A18" s="4">
        <f t="shared" si="15"/>
        <v>0</v>
      </c>
      <c r="B18" s="4">
        <f t="shared" si="16"/>
        <v>720.83333333333337</v>
      </c>
      <c r="C18" s="4">
        <f t="shared" si="17"/>
        <v>865</v>
      </c>
      <c r="D18" s="4">
        <f t="shared" si="18"/>
        <v>1038</v>
      </c>
      <c r="E18" s="5">
        <f t="shared" si="19"/>
        <v>4300000</v>
      </c>
      <c r="F18" s="4">
        <f t="shared" si="20"/>
        <v>5965</v>
      </c>
      <c r="G18" s="4">
        <f t="shared" si="21"/>
        <v>4971</v>
      </c>
      <c r="H18" s="4">
        <f t="shared" si="22"/>
        <v>4143</v>
      </c>
      <c r="I18" s="4">
        <f t="shared" si="23"/>
        <v>0</v>
      </c>
      <c r="J18" s="4">
        <f t="shared" si="23"/>
        <v>0</v>
      </c>
      <c r="O18">
        <v>0</v>
      </c>
      <c r="P18">
        <v>865</v>
      </c>
      <c r="Q18">
        <f t="shared" si="25"/>
        <v>720.83333333333337</v>
      </c>
      <c r="R18" s="2">
        <v>4300000</v>
      </c>
      <c r="S18" s="2"/>
    </row>
    <row r="19" spans="1:19">
      <c r="A19" s="4">
        <f t="shared" si="15"/>
        <v>0</v>
      </c>
      <c r="B19" s="4">
        <f t="shared" si="16"/>
        <v>729.16666666666674</v>
      </c>
      <c r="C19" s="4">
        <f t="shared" si="17"/>
        <v>875.00000000000011</v>
      </c>
      <c r="D19" s="4">
        <f t="shared" si="18"/>
        <v>1050</v>
      </c>
      <c r="E19" s="5">
        <f t="shared" si="19"/>
        <v>5000000</v>
      </c>
      <c r="F19" s="4">
        <f t="shared" si="20"/>
        <v>6857</v>
      </c>
      <c r="G19" s="4">
        <f t="shared" si="21"/>
        <v>5714</v>
      </c>
      <c r="H19" s="4">
        <f t="shared" si="22"/>
        <v>4762</v>
      </c>
      <c r="I19" s="4">
        <f t="shared" si="23"/>
        <v>0</v>
      </c>
      <c r="J19" s="4">
        <f t="shared" si="23"/>
        <v>0</v>
      </c>
      <c r="O19" s="71">
        <v>1050</v>
      </c>
      <c r="P19" s="71">
        <f>O19/1.2</f>
        <v>875</v>
      </c>
      <c r="Q19" s="71">
        <f t="shared" ref="Q19" si="26">P19/1.2</f>
        <v>729.16666666666674</v>
      </c>
      <c r="R19" s="2">
        <v>5000000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>
      <selection activeCell="L11" sqref="L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1"/>
  <sheetViews>
    <sheetView topLeftCell="A7" workbookViewId="0">
      <selection activeCell="H15" sqref="H15"/>
    </sheetView>
  </sheetViews>
  <sheetFormatPr defaultRowHeight="15"/>
  <sheetData>
    <row r="11" spans="13:13">
      <c r="M11">
        <v>3670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4" sqref="M14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M14" sqref="M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2025-02-14T09:22:03Z</dcterms:modified>
</cp:coreProperties>
</file>