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uation 2024\SBI- State Bank of India\AO Office\The River APF\"/>
    </mc:Choice>
  </mc:AlternateContent>
  <bookViews>
    <workbookView xWindow="-120" yWindow="-120" windowWidth="20730" windowHeight="11160" tabRatio="745" activeTab="2"/>
  </bookViews>
  <sheets>
    <sheet name="Wing_A" sheetId="124" r:id="rId1"/>
    <sheet name="Wing B" sheetId="136" r:id="rId2"/>
    <sheet name="Wing_C" sheetId="110" r:id="rId3"/>
    <sheet name="Total" sheetId="153" r:id="rId4"/>
    <sheet name="IGR_1" sheetId="125" r:id="rId5"/>
    <sheet name="Sheet13" sheetId="133" r:id="rId6"/>
    <sheet name="Sheet31" sheetId="151" r:id="rId7"/>
    <sheet name="Sheet1" sheetId="154" r:id="rId8"/>
    <sheet name="Sheet2" sheetId="156" r:id="rId9"/>
  </sheets>
  <definedNames>
    <definedName name="_xlnm._FilterDatabase" localSheetId="2" hidden="1">Wing_C!#REF!</definedName>
  </definedNames>
  <calcPr calcId="152511"/>
</workbook>
</file>

<file path=xl/calcChain.xml><?xml version="1.0" encoding="utf-8"?>
<calcChain xmlns="http://schemas.openxmlformats.org/spreadsheetml/2006/main">
  <c r="E24" i="110" l="1"/>
  <c r="F24" i="110"/>
  <c r="G2" i="110"/>
  <c r="H2" i="110" s="1"/>
  <c r="G3" i="110"/>
  <c r="H3" i="110" s="1"/>
  <c r="G4" i="110"/>
  <c r="H4" i="110" s="1"/>
  <c r="G5" i="110"/>
  <c r="H5" i="110" s="1"/>
  <c r="G6" i="110"/>
  <c r="H6" i="110" s="1"/>
  <c r="G7" i="110"/>
  <c r="H7" i="110" s="1"/>
  <c r="G8" i="110"/>
  <c r="H8" i="110" s="1"/>
  <c r="G9" i="110"/>
  <c r="H9" i="110" s="1"/>
  <c r="G10" i="110"/>
  <c r="H10" i="110" s="1"/>
  <c r="G11" i="110"/>
  <c r="H11" i="110" s="1"/>
  <c r="G12" i="110"/>
  <c r="H12" i="110" s="1"/>
  <c r="G13" i="110"/>
  <c r="H13" i="110" s="1"/>
  <c r="G14" i="110"/>
  <c r="H14" i="110" s="1"/>
  <c r="G15" i="110"/>
  <c r="H15" i="110" s="1"/>
  <c r="G16" i="110"/>
  <c r="H16" i="110" s="1"/>
  <c r="G17" i="110"/>
  <c r="H17" i="110" s="1"/>
  <c r="G18" i="110"/>
  <c r="H18" i="110" s="1"/>
  <c r="G19" i="110"/>
  <c r="H19" i="110" s="1"/>
  <c r="G20" i="110"/>
  <c r="H20" i="110" s="1"/>
  <c r="G21" i="110"/>
  <c r="H21" i="110" s="1"/>
  <c r="G22" i="110"/>
  <c r="H22" i="110" s="1"/>
  <c r="G23" i="110"/>
  <c r="H23" i="110" s="1"/>
  <c r="I11" i="153"/>
  <c r="H11" i="153"/>
  <c r="G11" i="153"/>
  <c r="I9" i="153"/>
  <c r="I10" i="153"/>
  <c r="I8" i="153"/>
  <c r="H9" i="153"/>
  <c r="H10" i="153"/>
  <c r="H8" i="153"/>
  <c r="J6" i="110" l="1"/>
  <c r="K6" i="110" s="1"/>
  <c r="J22" i="110"/>
  <c r="K22" i="110" s="1"/>
  <c r="J14" i="110"/>
  <c r="K14" i="110" s="1"/>
  <c r="J18" i="110"/>
  <c r="K18" i="110" s="1"/>
  <c r="J10" i="110"/>
  <c r="K10" i="110" s="1"/>
  <c r="J2" i="110"/>
  <c r="K2" i="110" s="1"/>
  <c r="J23" i="110"/>
  <c r="K23" i="110" s="1"/>
  <c r="L22" i="110"/>
  <c r="J20" i="110"/>
  <c r="K20" i="110" s="1"/>
  <c r="J16" i="110"/>
  <c r="K16" i="110" s="1"/>
  <c r="J12" i="110"/>
  <c r="K12" i="110" s="1"/>
  <c r="J8" i="110"/>
  <c r="K8" i="110" s="1"/>
  <c r="J4" i="110"/>
  <c r="K4" i="110" s="1"/>
  <c r="H24" i="110"/>
  <c r="J21" i="110"/>
  <c r="M21" i="110" s="1"/>
  <c r="J19" i="110"/>
  <c r="M19" i="110" s="1"/>
  <c r="L18" i="110"/>
  <c r="J17" i="110"/>
  <c r="L16" i="110"/>
  <c r="J15" i="110"/>
  <c r="M15" i="110" s="1"/>
  <c r="J13" i="110"/>
  <c r="M13" i="110" s="1"/>
  <c r="J11" i="110"/>
  <c r="M11" i="110" s="1"/>
  <c r="J9" i="110"/>
  <c r="M9" i="110" s="1"/>
  <c r="L8" i="110"/>
  <c r="J7" i="110"/>
  <c r="M7" i="110" s="1"/>
  <c r="J5" i="110"/>
  <c r="M5" i="110" s="1"/>
  <c r="J3" i="110"/>
  <c r="L2" i="110"/>
  <c r="G24" i="110"/>
  <c r="M22" i="110"/>
  <c r="M17" i="110"/>
  <c r="M10" i="110"/>
  <c r="M3" i="110"/>
  <c r="G3" i="136"/>
  <c r="G4" i="136"/>
  <c r="G5" i="136"/>
  <c r="G6" i="136"/>
  <c r="G7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28" i="136"/>
  <c r="G29" i="136"/>
  <c r="G30" i="136"/>
  <c r="G31" i="136"/>
  <c r="G32" i="136"/>
  <c r="G33" i="136"/>
  <c r="G34" i="136"/>
  <c r="G35" i="136"/>
  <c r="G36" i="136"/>
  <c r="G37" i="136"/>
  <c r="G38" i="136"/>
  <c r="G39" i="136"/>
  <c r="G40" i="136"/>
  <c r="G41" i="136"/>
  <c r="G42" i="136"/>
  <c r="G43" i="136"/>
  <c r="G44" i="136"/>
  <c r="G45" i="136"/>
  <c r="G46" i="136"/>
  <c r="G47" i="136"/>
  <c r="G48" i="136"/>
  <c r="G49" i="136"/>
  <c r="G50" i="136"/>
  <c r="G51" i="136"/>
  <c r="G52" i="136"/>
  <c r="G53" i="136"/>
  <c r="G2" i="136"/>
  <c r="G3" i="124"/>
  <c r="G4" i="124"/>
  <c r="G5" i="124"/>
  <c r="G6" i="124"/>
  <c r="G7" i="124"/>
  <c r="G8" i="124"/>
  <c r="G9" i="124"/>
  <c r="G10" i="124"/>
  <c r="G11" i="124"/>
  <c r="G12" i="124"/>
  <c r="G13" i="124"/>
  <c r="G14" i="124"/>
  <c r="G15" i="124"/>
  <c r="G16" i="124"/>
  <c r="G17" i="124"/>
  <c r="G18" i="124"/>
  <c r="G19" i="124"/>
  <c r="G20" i="124"/>
  <c r="G21" i="124"/>
  <c r="G22" i="124"/>
  <c r="G23" i="124"/>
  <c r="G2" i="124"/>
  <c r="M6" i="110" l="1"/>
  <c r="M14" i="110"/>
  <c r="M20" i="110"/>
  <c r="L6" i="110"/>
  <c r="M12" i="110"/>
  <c r="L23" i="110"/>
  <c r="J24" i="110"/>
  <c r="M4" i="110"/>
  <c r="M23" i="110"/>
  <c r="L4" i="110"/>
  <c r="L10" i="110"/>
  <c r="L12" i="110"/>
  <c r="L14" i="110"/>
  <c r="L20" i="110"/>
  <c r="M2" i="110"/>
  <c r="M18" i="110"/>
  <c r="M8" i="110"/>
  <c r="M16" i="110"/>
  <c r="K3" i="110"/>
  <c r="L3" i="110"/>
  <c r="K5" i="110"/>
  <c r="L5" i="110"/>
  <c r="K7" i="110"/>
  <c r="L7" i="110"/>
  <c r="K9" i="110"/>
  <c r="L9" i="110"/>
  <c r="K11" i="110"/>
  <c r="L11" i="110"/>
  <c r="K13" i="110"/>
  <c r="L13" i="110"/>
  <c r="K15" i="110"/>
  <c r="L15" i="110"/>
  <c r="K17" i="110"/>
  <c r="L17" i="110"/>
  <c r="K19" i="110"/>
  <c r="L19" i="110"/>
  <c r="K21" i="110"/>
  <c r="L21" i="110"/>
  <c r="E11" i="153"/>
  <c r="C11" i="153"/>
  <c r="D11" i="153"/>
  <c r="L24" i="110" l="1"/>
  <c r="K24" i="110"/>
  <c r="H20" i="136"/>
  <c r="J21" i="136"/>
  <c r="H21" i="136"/>
  <c r="H22" i="136"/>
  <c r="J22" i="136"/>
  <c r="L22" i="136" s="1"/>
  <c r="J23" i="136"/>
  <c r="H24" i="136"/>
  <c r="J25" i="136"/>
  <c r="H25" i="136"/>
  <c r="H26" i="136"/>
  <c r="J26" i="136"/>
  <c r="L26" i="136" s="1"/>
  <c r="J27" i="136"/>
  <c r="H28" i="136"/>
  <c r="J29" i="136"/>
  <c r="H29" i="136"/>
  <c r="H30" i="136"/>
  <c r="J30" i="136"/>
  <c r="L30" i="136" s="1"/>
  <c r="J31" i="136"/>
  <c r="H32" i="136"/>
  <c r="J33" i="136"/>
  <c r="H33" i="136"/>
  <c r="H34" i="136"/>
  <c r="H35" i="136"/>
  <c r="J35" i="136"/>
  <c r="K35" i="136" s="1"/>
  <c r="H36" i="136"/>
  <c r="H37" i="136"/>
  <c r="J37" i="136"/>
  <c r="K37" i="136" s="1"/>
  <c r="H38" i="136"/>
  <c r="H39" i="136"/>
  <c r="J39" i="136"/>
  <c r="K39" i="136" s="1"/>
  <c r="H40" i="136"/>
  <c r="H41" i="136"/>
  <c r="J41" i="136"/>
  <c r="K41" i="136" s="1"/>
  <c r="H42" i="136"/>
  <c r="H43" i="136"/>
  <c r="J43" i="136"/>
  <c r="K43" i="136" s="1"/>
  <c r="H44" i="136"/>
  <c r="H45" i="136"/>
  <c r="J45" i="136"/>
  <c r="K45" i="136" s="1"/>
  <c r="H46" i="136"/>
  <c r="H47" i="136"/>
  <c r="J47" i="136"/>
  <c r="K47" i="136" s="1"/>
  <c r="H48" i="136"/>
  <c r="H49" i="136"/>
  <c r="J49" i="136"/>
  <c r="K49" i="136" s="1"/>
  <c r="H50" i="136"/>
  <c r="H51" i="136"/>
  <c r="J51" i="136"/>
  <c r="K51" i="136" s="1"/>
  <c r="H52" i="136"/>
  <c r="H53" i="136"/>
  <c r="J53" i="136"/>
  <c r="K53" i="136" s="1"/>
  <c r="H2" i="136"/>
  <c r="F54" i="136"/>
  <c r="E54" i="136"/>
  <c r="J19" i="136"/>
  <c r="H18" i="136"/>
  <c r="J17" i="136"/>
  <c r="H16" i="136"/>
  <c r="J15" i="136"/>
  <c r="H14" i="136"/>
  <c r="J13" i="136"/>
  <c r="H12" i="136"/>
  <c r="J11" i="136"/>
  <c r="H10" i="136"/>
  <c r="J9" i="136"/>
  <c r="H8" i="136"/>
  <c r="J7" i="136"/>
  <c r="H6" i="136"/>
  <c r="J5" i="136"/>
  <c r="H4" i="136"/>
  <c r="J3" i="136"/>
  <c r="M37" i="136" l="1"/>
  <c r="M53" i="136"/>
  <c r="M45" i="136"/>
  <c r="M49" i="136"/>
  <c r="M41" i="136"/>
  <c r="K22" i="136"/>
  <c r="M51" i="136"/>
  <c r="M47" i="136"/>
  <c r="M43" i="136"/>
  <c r="M39" i="136"/>
  <c r="M35" i="136"/>
  <c r="H31" i="136"/>
  <c r="K30" i="136"/>
  <c r="J28" i="136"/>
  <c r="M28" i="136" s="1"/>
  <c r="H27" i="136"/>
  <c r="K26" i="136"/>
  <c r="J24" i="136"/>
  <c r="M24" i="136" s="1"/>
  <c r="H23" i="136"/>
  <c r="J20" i="136"/>
  <c r="K33" i="136"/>
  <c r="M33" i="136"/>
  <c r="L33" i="136"/>
  <c r="K27" i="136"/>
  <c r="L27" i="136"/>
  <c r="M27" i="136"/>
  <c r="K29" i="136"/>
  <c r="L29" i="136"/>
  <c r="M29" i="136"/>
  <c r="K21" i="136"/>
  <c r="L21" i="136"/>
  <c r="M21" i="136"/>
  <c r="K25" i="136"/>
  <c r="M25" i="136"/>
  <c r="L25" i="136"/>
  <c r="M31" i="136"/>
  <c r="K31" i="136"/>
  <c r="L31" i="136"/>
  <c r="K23" i="136"/>
  <c r="L23" i="136"/>
  <c r="M23" i="136"/>
  <c r="J52" i="136"/>
  <c r="L51" i="136"/>
  <c r="J50" i="136"/>
  <c r="L49" i="136"/>
  <c r="J48" i="136"/>
  <c r="L47" i="136"/>
  <c r="J46" i="136"/>
  <c r="L45" i="136"/>
  <c r="J44" i="136"/>
  <c r="L43" i="136"/>
  <c r="J42" i="136"/>
  <c r="L41" i="136"/>
  <c r="J40" i="136"/>
  <c r="L39" i="136"/>
  <c r="J38" i="136"/>
  <c r="L37" i="136"/>
  <c r="J36" i="136"/>
  <c r="L35" i="136"/>
  <c r="J34" i="136"/>
  <c r="J32" i="136"/>
  <c r="L53" i="136"/>
  <c r="M30" i="136"/>
  <c r="M26" i="136"/>
  <c r="M22" i="136"/>
  <c r="M20" i="136"/>
  <c r="J4" i="136"/>
  <c r="M4" i="136" s="1"/>
  <c r="J12" i="136"/>
  <c r="M12" i="136" s="1"/>
  <c r="J2" i="136"/>
  <c r="M2" i="136" s="1"/>
  <c r="J16" i="136"/>
  <c r="M16" i="136" s="1"/>
  <c r="J10" i="136"/>
  <c r="M10" i="136" s="1"/>
  <c r="J18" i="136"/>
  <c r="M18" i="136" s="1"/>
  <c r="J8" i="136"/>
  <c r="M8" i="136" s="1"/>
  <c r="G54" i="136"/>
  <c r="J6" i="136"/>
  <c r="M6" i="136" s="1"/>
  <c r="J14" i="136"/>
  <c r="M14" i="136" s="1"/>
  <c r="K7" i="136"/>
  <c r="L7" i="136"/>
  <c r="M7" i="136"/>
  <c r="K5" i="136"/>
  <c r="M5" i="136"/>
  <c r="L5" i="136"/>
  <c r="K13" i="136"/>
  <c r="L13" i="136"/>
  <c r="M13" i="136"/>
  <c r="K3" i="136"/>
  <c r="L3" i="136"/>
  <c r="M3" i="136"/>
  <c r="K11" i="136"/>
  <c r="L11" i="136"/>
  <c r="M11" i="136"/>
  <c r="K19" i="136"/>
  <c r="M19" i="136"/>
  <c r="L19" i="136"/>
  <c r="K15" i="136"/>
  <c r="L15" i="136"/>
  <c r="M15" i="136"/>
  <c r="K9" i="136"/>
  <c r="M9" i="136"/>
  <c r="L9" i="136"/>
  <c r="K17" i="136"/>
  <c r="L17" i="136"/>
  <c r="M17" i="136"/>
  <c r="H3" i="136"/>
  <c r="H5" i="136"/>
  <c r="H7" i="136"/>
  <c r="H9" i="136"/>
  <c r="H11" i="136"/>
  <c r="H13" i="136"/>
  <c r="H15" i="136"/>
  <c r="H17" i="136"/>
  <c r="H19" i="136"/>
  <c r="L28" i="136" l="1"/>
  <c r="K28" i="136"/>
  <c r="L20" i="136"/>
  <c r="K20" i="136"/>
  <c r="L24" i="136"/>
  <c r="K24" i="136"/>
  <c r="L34" i="136"/>
  <c r="M34" i="136"/>
  <c r="K34" i="136"/>
  <c r="L42" i="136"/>
  <c r="M42" i="136"/>
  <c r="K42" i="136"/>
  <c r="L50" i="136"/>
  <c r="M50" i="136"/>
  <c r="K50" i="136"/>
  <c r="L38" i="136"/>
  <c r="K38" i="136"/>
  <c r="M38" i="136"/>
  <c r="L46" i="136"/>
  <c r="K46" i="136"/>
  <c r="M46" i="136"/>
  <c r="L36" i="136"/>
  <c r="K36" i="136"/>
  <c r="M36" i="136"/>
  <c r="L40" i="136"/>
  <c r="M40" i="136"/>
  <c r="K40" i="136"/>
  <c r="L44" i="136"/>
  <c r="M44" i="136"/>
  <c r="K44" i="136"/>
  <c r="L48" i="136"/>
  <c r="M48" i="136"/>
  <c r="K48" i="136"/>
  <c r="L52" i="136"/>
  <c r="M52" i="136"/>
  <c r="K52" i="136"/>
  <c r="L32" i="136"/>
  <c r="M32" i="136"/>
  <c r="K32" i="136"/>
  <c r="K6" i="136"/>
  <c r="K10" i="136"/>
  <c r="K12" i="136"/>
  <c r="K8" i="136"/>
  <c r="L4" i="136"/>
  <c r="K4" i="136"/>
  <c r="K16" i="136"/>
  <c r="L6" i="136"/>
  <c r="K18" i="136"/>
  <c r="K14" i="136"/>
  <c r="L10" i="136"/>
  <c r="L12" i="136"/>
  <c r="L16" i="136"/>
  <c r="K2" i="136"/>
  <c r="L2" i="136"/>
  <c r="L8" i="136"/>
  <c r="L18" i="136"/>
  <c r="L14" i="136"/>
  <c r="H54" i="136"/>
  <c r="J54" i="136"/>
  <c r="F24" i="124"/>
  <c r="E24" i="124"/>
  <c r="H23" i="124"/>
  <c r="H22" i="124"/>
  <c r="H21" i="124"/>
  <c r="H20" i="124"/>
  <c r="H19" i="124"/>
  <c r="H18" i="124"/>
  <c r="H17" i="124"/>
  <c r="H16" i="124"/>
  <c r="H15" i="124"/>
  <c r="H14" i="124"/>
  <c r="H13" i="124"/>
  <c r="H12" i="124"/>
  <c r="H11" i="124"/>
  <c r="H10" i="124"/>
  <c r="H9" i="124"/>
  <c r="H8" i="124"/>
  <c r="H7" i="124"/>
  <c r="H6" i="124"/>
  <c r="H5" i="124"/>
  <c r="H4" i="124"/>
  <c r="H3" i="124"/>
  <c r="K54" i="136" l="1"/>
  <c r="L54" i="136"/>
  <c r="J5" i="124"/>
  <c r="M5" i="124" s="1"/>
  <c r="J3" i="124"/>
  <c r="K3" i="124" s="1"/>
  <c r="H2" i="124"/>
  <c r="H24" i="124" s="1"/>
  <c r="G24" i="124"/>
  <c r="M3" i="124"/>
  <c r="J2" i="124"/>
  <c r="J4" i="124"/>
  <c r="J6" i="124"/>
  <c r="J7" i="124"/>
  <c r="J8" i="124"/>
  <c r="J9" i="124"/>
  <c r="J10" i="124"/>
  <c r="J11" i="124"/>
  <c r="J12" i="124"/>
  <c r="J13" i="124"/>
  <c r="J14" i="124"/>
  <c r="J15" i="124"/>
  <c r="J16" i="124"/>
  <c r="J17" i="124"/>
  <c r="J18" i="124"/>
  <c r="J19" i="124"/>
  <c r="J20" i="124"/>
  <c r="J21" i="124"/>
  <c r="J22" i="124"/>
  <c r="J23" i="124"/>
  <c r="L3" i="124" l="1"/>
  <c r="L5" i="124"/>
  <c r="K5" i="124"/>
  <c r="M22" i="124"/>
  <c r="K22" i="124"/>
  <c r="L22" i="124"/>
  <c r="M20" i="124"/>
  <c r="K20" i="124"/>
  <c r="L20" i="124"/>
  <c r="M18" i="124"/>
  <c r="K18" i="124"/>
  <c r="L18" i="124"/>
  <c r="M16" i="124"/>
  <c r="K16" i="124"/>
  <c r="L16" i="124"/>
  <c r="M14" i="124"/>
  <c r="K14" i="124"/>
  <c r="L14" i="124"/>
  <c r="M12" i="124"/>
  <c r="K12" i="124"/>
  <c r="L12" i="124"/>
  <c r="M10" i="124"/>
  <c r="K10" i="124"/>
  <c r="L10" i="124"/>
  <c r="M8" i="124"/>
  <c r="K8" i="124"/>
  <c r="L8" i="124"/>
  <c r="M6" i="124"/>
  <c r="K6" i="124"/>
  <c r="L6" i="124"/>
  <c r="M4" i="124"/>
  <c r="K4" i="124"/>
  <c r="L4" i="124"/>
  <c r="J24" i="124"/>
  <c r="M2" i="124"/>
  <c r="K2" i="124"/>
  <c r="L2" i="124"/>
  <c r="M23" i="124"/>
  <c r="K23" i="124"/>
  <c r="L23" i="124"/>
  <c r="M21" i="124"/>
  <c r="K21" i="124"/>
  <c r="L21" i="124"/>
  <c r="M19" i="124"/>
  <c r="K19" i="124"/>
  <c r="L19" i="124"/>
  <c r="M17" i="124"/>
  <c r="K17" i="124"/>
  <c r="L17" i="124"/>
  <c r="M15" i="124"/>
  <c r="K15" i="124"/>
  <c r="L15" i="124"/>
  <c r="M13" i="124"/>
  <c r="K13" i="124"/>
  <c r="L13" i="124"/>
  <c r="M11" i="124"/>
  <c r="K11" i="124"/>
  <c r="L11" i="124"/>
  <c r="M9" i="124"/>
  <c r="K9" i="124"/>
  <c r="L9" i="124"/>
  <c r="M7" i="124"/>
  <c r="K7" i="124"/>
  <c r="L7" i="124"/>
  <c r="K24" i="124" l="1"/>
  <c r="L24" i="124"/>
  <c r="R8" i="151"/>
  <c r="N12" i="133"/>
  <c r="P2" i="124" l="1"/>
  <c r="Q2" i="124" s="1"/>
</calcChain>
</file>

<file path=xl/sharedStrings.xml><?xml version="1.0" encoding="utf-8"?>
<sst xmlns="http://schemas.openxmlformats.org/spreadsheetml/2006/main" count="246" uniqueCount="121">
  <si>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</si>
  <si>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</si>
  <si>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</si>
  <si>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</si>
  <si>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</si>
  <si>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</si>
  <si>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</si>
  <si>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</si>
  <si>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</si>
  <si>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</si>
  <si>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</si>
  <si>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</si>
  <si>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</si>
  <si>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>A-101</t>
  </si>
  <si>
    <t>A-201</t>
  </si>
  <si>
    <t>A-301</t>
  </si>
  <si>
    <t>A-401</t>
  </si>
  <si>
    <t>A-501</t>
  </si>
  <si>
    <t>A-601</t>
  </si>
  <si>
    <t>A wing</t>
  </si>
  <si>
    <t>B wing</t>
  </si>
  <si>
    <t>FMV</t>
  </si>
  <si>
    <t>RV</t>
  </si>
  <si>
    <t>DV</t>
  </si>
  <si>
    <t>A-701</t>
  </si>
  <si>
    <t>A-801</t>
  </si>
  <si>
    <t>A-901</t>
  </si>
  <si>
    <t>A-1001</t>
  </si>
  <si>
    <t>A-1101</t>
  </si>
  <si>
    <t>A-1201</t>
  </si>
  <si>
    <t>A-1301</t>
  </si>
  <si>
    <t>A-1401</t>
  </si>
  <si>
    <t>A-1501</t>
  </si>
  <si>
    <t>A-1601</t>
  </si>
  <si>
    <t>A-1701</t>
  </si>
  <si>
    <t>B-401</t>
  </si>
  <si>
    <t>B-402</t>
  </si>
  <si>
    <t>B-501</t>
  </si>
  <si>
    <t>B-502</t>
  </si>
  <si>
    <t>B-601</t>
  </si>
  <si>
    <t>B-602</t>
  </si>
  <si>
    <t>B-701</t>
  </si>
  <si>
    <t>B-702</t>
  </si>
  <si>
    <t>B-801</t>
  </si>
  <si>
    <t>B-802</t>
  </si>
  <si>
    <t>B-901</t>
  </si>
  <si>
    <t>B-902</t>
  </si>
  <si>
    <t>B-1001</t>
  </si>
  <si>
    <t>B-1002</t>
  </si>
  <si>
    <t>B-1101</t>
  </si>
  <si>
    <t>B-1102</t>
  </si>
  <si>
    <t>B-1201</t>
  </si>
  <si>
    <t>B-1202</t>
  </si>
  <si>
    <t>B-1301</t>
  </si>
  <si>
    <t>B-1302</t>
  </si>
  <si>
    <t>B-1401</t>
  </si>
  <si>
    <t>B-1402</t>
  </si>
  <si>
    <t>B-1501</t>
  </si>
  <si>
    <t>B-1502</t>
  </si>
  <si>
    <t>B-1601</t>
  </si>
  <si>
    <t>B-1602</t>
  </si>
  <si>
    <t>B-1701</t>
  </si>
  <si>
    <t>B-1702</t>
  </si>
  <si>
    <t>total Built up</t>
  </si>
  <si>
    <t>total carpet</t>
  </si>
  <si>
    <t>A-1801</t>
  </si>
  <si>
    <t>A-1901</t>
  </si>
  <si>
    <t>A-2001</t>
  </si>
  <si>
    <t>A-2101</t>
  </si>
  <si>
    <t>A-2201</t>
  </si>
  <si>
    <t>B-1801</t>
  </si>
  <si>
    <t>B-1901</t>
  </si>
  <si>
    <t>C-101</t>
  </si>
  <si>
    <t>C-201</t>
  </si>
  <si>
    <t>C-301</t>
  </si>
  <si>
    <t>C-401</t>
  </si>
  <si>
    <t>C-501</t>
  </si>
  <si>
    <t>C-601</t>
  </si>
  <si>
    <t>C-701</t>
  </si>
  <si>
    <t>C-801</t>
  </si>
  <si>
    <t>C-901</t>
  </si>
  <si>
    <t>C-1001</t>
  </si>
  <si>
    <t>C-1101</t>
  </si>
  <si>
    <t>C-1201</t>
  </si>
  <si>
    <t>C-1301</t>
  </si>
  <si>
    <t>C-1401</t>
  </si>
  <si>
    <t>C-1501</t>
  </si>
  <si>
    <t>C-1601</t>
  </si>
  <si>
    <t>C-1701</t>
  </si>
  <si>
    <t>C-1801</t>
  </si>
  <si>
    <t>C-1901</t>
  </si>
  <si>
    <t>C-2001</t>
  </si>
  <si>
    <t>C-2101</t>
  </si>
  <si>
    <t>C-2201</t>
  </si>
  <si>
    <t>5BHK</t>
  </si>
  <si>
    <t>B-2001</t>
  </si>
  <si>
    <t>B-2101</t>
  </si>
  <si>
    <t>B-2201</t>
  </si>
  <si>
    <t>B-1802</t>
  </si>
  <si>
    <t>B-1902</t>
  </si>
  <si>
    <t>B-2002</t>
  </si>
  <si>
    <t>B-2102</t>
  </si>
  <si>
    <t>B-2202</t>
  </si>
  <si>
    <t>B-2301</t>
  </si>
  <si>
    <t>B-2302</t>
  </si>
  <si>
    <t>B-2401</t>
  </si>
  <si>
    <t>B-2402</t>
  </si>
  <si>
    <t>B-2501</t>
  </si>
  <si>
    <t>B-2502</t>
  </si>
  <si>
    <t>B-2601</t>
  </si>
  <si>
    <t>B-2602</t>
  </si>
  <si>
    <t>B-2701</t>
  </si>
  <si>
    <t>B-2702</t>
  </si>
  <si>
    <t>B-2801</t>
  </si>
  <si>
    <t>B-2802</t>
  </si>
  <si>
    <t>B-2901</t>
  </si>
  <si>
    <t>B-2902</t>
  </si>
  <si>
    <t>4BHK</t>
  </si>
  <si>
    <t>C wing</t>
  </si>
  <si>
    <t>C Wing</t>
  </si>
  <si>
    <t xml:space="preserve">As per Plan  Balcony/ Covered Terrace  Area in 
Sq. 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</si>
</sst>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" fontId="0" fillId="0" borderId="0" xfId="0" applyNumberFormat="1"/>
    <xf numFmtId="43" fontId="0" fillId="0" borderId="0" xfId="0" applyNumberFormat="1"/>
    <xf numFmtId="43" fontId="1" fillId="0" borderId="0" xfId="3" applyFont="1"/>
    <xf numFmtId="43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4" fillId="0" borderId="3" xfId="2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0" fillId="2" borderId="0" xfId="0" applyFill="1"/>
    <xf numFmtId="1" fontId="6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43" fontId="6" fillId="0" borderId="1" xfId="3" applyFont="1" applyFill="1" applyBorder="1" applyAlignment="1">
      <alignment vertical="center" wrapText="1"/>
    </xf>
    <xf numFmtId="43" fontId="7" fillId="0" borderId="3" xfId="3" applyFont="1" applyFill="1" applyBorder="1" applyAlignment="1">
      <alignment vertical="center" wrapText="1"/>
    </xf>
    <xf numFmtId="43" fontId="0" fillId="0" borderId="0" xfId="3" applyFont="1" applyFill="1" applyAlignment="1"/>
    <xf numFmtId="0" fontId="6" fillId="0" borderId="6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3" fontId="6" fillId="0" borderId="1" xfId="3" applyFont="1" applyFill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43" fontId="7" fillId="0" borderId="3" xfId="3" applyFont="1" applyFill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2" fillId="0" borderId="0" xfId="0" applyNumberFormat="1" applyFont="1"/>
    <xf numFmtId="0" fontId="14" fillId="0" borderId="1" xfId="0" applyFont="1" applyBorder="1" applyAlignment="1">
      <alignment horizontal="center" vertical="center"/>
    </xf>
    <xf numFmtId="43" fontId="14" fillId="0" borderId="1" xfId="3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43" fontId="2" fillId="0" borderId="0" xfId="3" applyFont="1"/>
    <xf numFmtId="43" fontId="7" fillId="0" borderId="1" xfId="3" applyFont="1" applyBorder="1" applyAlignment="1">
      <alignment horizontal="center" vertical="center"/>
    </xf>
    <xf numFmtId="43" fontId="0" fillId="0" borderId="0" xfId="3" applyFont="1"/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5" name="AutoShape 1" descr="blob:https://web.whatsapp.com/ba175cd4-689d-4247-9502-e683334549ab">
          <a:extLst>
            <a:ext uri="{FF2B5EF4-FFF2-40B4-BE49-F238E27FC236}">
              <a16:creationId xmlns:a16="http://schemas.microsoft.com/office/drawing/2014/main" xmlns="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6" name="AutoShape 2" descr="blob:https://web.whatsapp.com/ba175cd4-689d-4247-9502-e683334549ab">
          <a:extLst>
            <a:ext uri="{FF2B5EF4-FFF2-40B4-BE49-F238E27FC236}">
              <a16:creationId xmlns:a16="http://schemas.microsoft.com/office/drawing/2014/main" xmlns="" id="{00000000-0008-0000-04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472124</xdr:colOff>
      <xdr:row>30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48400" cy="5848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232123</xdr:colOff>
      <xdr:row>31</xdr:row>
      <xdr:rowOff>56405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28571" cy="59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464344</xdr:colOff>
      <xdr:row>19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0744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10</xdr:col>
      <xdr:colOff>19050</xdr:colOff>
      <xdr:row>20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5972175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workbookViewId="0">
      <selection activeCell="I27" sqref="I27"/>
    </sheetView>
  </sheetViews>
  <sheetFormatPr defaultRowHeight="15"/>
  <cols>
    <col min="1" max="1" width="4.7109375" style="40" customWidth="1"/>
    <col min="2" max="2" width="6.85546875" style="37" customWidth="1"/>
    <col min="3" max="3" width="6" style="37" customWidth="1"/>
    <col min="4" max="4" width="7.5703125" style="37" customWidth="1"/>
    <col min="5" max="5" width="10" style="37" customWidth="1"/>
    <col min="6" max="6" width="15.42578125" style="37" customWidth="1"/>
    <col min="7" max="7" width="11.85546875" style="37" customWidth="1"/>
    <col min="8" max="8" width="11.7109375" style="37" customWidth="1"/>
    <col min="9" max="9" width="12.5703125" style="37" customWidth="1"/>
    <col min="10" max="10" width="12.7109375" style="37" customWidth="1"/>
    <col min="11" max="11" width="14.28515625" style="37" customWidth="1"/>
    <col min="12" max="13" width="13.42578125" style="37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49.5" customHeight="1">
      <c r="A1" s="5" t="s">
        <v>0</v>
      </c>
      <c r="B1" s="6" t="s">
        <v>3</v>
      </c>
      <c r="C1" s="6" t="s">
        <v>1</v>
      </c>
      <c r="D1" s="6" t="s">
        <v>4</v>
      </c>
      <c r="E1" s="6" t="s">
        <v>6</v>
      </c>
      <c r="F1" s="6" t="s">
        <v>120</v>
      </c>
      <c r="G1" s="27" t="s">
        <v>5</v>
      </c>
      <c r="H1" s="6" t="s">
        <v>12</v>
      </c>
      <c r="I1" s="6" t="s">
        <v>11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7">
      <c r="A2" s="38">
        <v>1</v>
      </c>
      <c r="B2" s="39" t="s">
        <v>13</v>
      </c>
      <c r="C2" s="28">
        <v>1</v>
      </c>
      <c r="D2" s="46" t="s">
        <v>94</v>
      </c>
      <c r="E2" s="29">
        <v>2892</v>
      </c>
      <c r="F2" s="29">
        <v>663</v>
      </c>
      <c r="G2" s="30">
        <f>F2+E2</f>
        <v>3555</v>
      </c>
      <c r="H2" s="31">
        <f t="shared" ref="H2:H23" si="0">G2*1.1</f>
        <v>3910.5000000000005</v>
      </c>
      <c r="I2" s="16">
        <v>10300</v>
      </c>
      <c r="J2" s="32">
        <f t="shared" ref="J2:J23" si="1">I2*G2</f>
        <v>36616500</v>
      </c>
      <c r="K2" s="32">
        <f t="shared" ref="K2:K23" si="2">J2*0.95</f>
        <v>34785675</v>
      </c>
      <c r="L2" s="32">
        <f t="shared" ref="L2:L23" si="3">J2*0.8</f>
        <v>29293200</v>
      </c>
      <c r="M2" s="33">
        <f t="shared" ref="M2:M23" si="4">MROUND((J2*0.025/12),500)</f>
        <v>76500</v>
      </c>
      <c r="O2" s="1"/>
      <c r="P2" s="2">
        <f>O2*6600</f>
        <v>0</v>
      </c>
      <c r="Q2" s="2">
        <f>P2/G2</f>
        <v>0</v>
      </c>
    </row>
    <row r="3" spans="1:17">
      <c r="A3" s="38">
        <v>2</v>
      </c>
      <c r="B3" s="39" t="s">
        <v>14</v>
      </c>
      <c r="C3" s="28">
        <v>2</v>
      </c>
      <c r="D3" s="46" t="s">
        <v>94</v>
      </c>
      <c r="E3" s="29">
        <v>2584</v>
      </c>
      <c r="F3" s="29">
        <v>507</v>
      </c>
      <c r="G3" s="30">
        <f t="shared" ref="G3:G23" si="5">F3+E3</f>
        <v>3091</v>
      </c>
      <c r="H3" s="31">
        <f t="shared" si="0"/>
        <v>3400.1000000000004</v>
      </c>
      <c r="I3" s="16">
        <v>10300</v>
      </c>
      <c r="J3" s="32">
        <f t="shared" si="1"/>
        <v>31837300</v>
      </c>
      <c r="K3" s="32">
        <f t="shared" si="2"/>
        <v>30245435</v>
      </c>
      <c r="L3" s="32">
        <f t="shared" si="3"/>
        <v>25469840</v>
      </c>
      <c r="M3" s="33">
        <f t="shared" si="4"/>
        <v>66500</v>
      </c>
      <c r="O3" s="2"/>
      <c r="P3" s="2"/>
    </row>
    <row r="4" spans="1:17">
      <c r="A4" s="38">
        <v>3</v>
      </c>
      <c r="B4" s="39" t="s">
        <v>15</v>
      </c>
      <c r="C4" s="28">
        <v>3</v>
      </c>
      <c r="D4" s="46" t="s">
        <v>94</v>
      </c>
      <c r="E4" s="29">
        <v>2892</v>
      </c>
      <c r="F4" s="29">
        <v>663</v>
      </c>
      <c r="G4" s="30">
        <f t="shared" si="5"/>
        <v>3555</v>
      </c>
      <c r="H4" s="31">
        <f t="shared" si="0"/>
        <v>3910.5000000000005</v>
      </c>
      <c r="I4" s="16">
        <v>10300</v>
      </c>
      <c r="J4" s="32">
        <f t="shared" si="1"/>
        <v>36616500</v>
      </c>
      <c r="K4" s="32">
        <f t="shared" si="2"/>
        <v>34785675</v>
      </c>
      <c r="L4" s="32">
        <f t="shared" si="3"/>
        <v>29293200</v>
      </c>
      <c r="M4" s="33">
        <f t="shared" si="4"/>
        <v>76500</v>
      </c>
      <c r="O4" s="2"/>
      <c r="P4" s="2"/>
    </row>
    <row r="5" spans="1:17">
      <c r="A5" s="38">
        <v>4</v>
      </c>
      <c r="B5" s="39" t="s">
        <v>16</v>
      </c>
      <c r="C5" s="28">
        <v>4</v>
      </c>
      <c r="D5" s="46" t="s">
        <v>94</v>
      </c>
      <c r="E5" s="29">
        <v>2584</v>
      </c>
      <c r="F5" s="29">
        <v>507</v>
      </c>
      <c r="G5" s="30">
        <f t="shared" si="5"/>
        <v>3091</v>
      </c>
      <c r="H5" s="31">
        <f t="shared" si="0"/>
        <v>3400.1000000000004</v>
      </c>
      <c r="I5" s="16">
        <v>10300</v>
      </c>
      <c r="J5" s="32">
        <f t="shared" si="1"/>
        <v>31837300</v>
      </c>
      <c r="K5" s="32">
        <f t="shared" si="2"/>
        <v>30245435</v>
      </c>
      <c r="L5" s="32">
        <f t="shared" si="3"/>
        <v>25469840</v>
      </c>
      <c r="M5" s="33">
        <f t="shared" si="4"/>
        <v>66500</v>
      </c>
      <c r="O5" s="2"/>
      <c r="P5" s="2"/>
    </row>
    <row r="6" spans="1:17">
      <c r="A6" s="38">
        <v>5</v>
      </c>
      <c r="B6" s="39" t="s">
        <v>17</v>
      </c>
      <c r="C6" s="28">
        <v>5</v>
      </c>
      <c r="D6" s="46" t="s">
        <v>94</v>
      </c>
      <c r="E6" s="29">
        <v>2892</v>
      </c>
      <c r="F6" s="29">
        <v>663</v>
      </c>
      <c r="G6" s="30">
        <f t="shared" si="5"/>
        <v>3555</v>
      </c>
      <c r="H6" s="31">
        <f t="shared" si="0"/>
        <v>3910.5000000000005</v>
      </c>
      <c r="I6" s="16">
        <v>10400</v>
      </c>
      <c r="J6" s="32">
        <f t="shared" si="1"/>
        <v>36972000</v>
      </c>
      <c r="K6" s="32">
        <f t="shared" si="2"/>
        <v>35123400</v>
      </c>
      <c r="L6" s="32">
        <f t="shared" si="3"/>
        <v>29577600</v>
      </c>
      <c r="M6" s="33">
        <f t="shared" si="4"/>
        <v>77000</v>
      </c>
      <c r="O6" s="2"/>
      <c r="P6" s="2"/>
    </row>
    <row r="7" spans="1:17">
      <c r="A7" s="38">
        <v>6</v>
      </c>
      <c r="B7" s="39" t="s">
        <v>18</v>
      </c>
      <c r="C7" s="28">
        <v>6</v>
      </c>
      <c r="D7" s="46" t="s">
        <v>94</v>
      </c>
      <c r="E7" s="29">
        <v>2584</v>
      </c>
      <c r="F7" s="29">
        <v>507</v>
      </c>
      <c r="G7" s="30">
        <f t="shared" si="5"/>
        <v>3091</v>
      </c>
      <c r="H7" s="31">
        <f t="shared" si="0"/>
        <v>3400.1000000000004</v>
      </c>
      <c r="I7" s="16">
        <v>10500</v>
      </c>
      <c r="J7" s="32">
        <f t="shared" si="1"/>
        <v>32455500</v>
      </c>
      <c r="K7" s="32">
        <f t="shared" si="2"/>
        <v>30832725</v>
      </c>
      <c r="L7" s="32">
        <f t="shared" si="3"/>
        <v>25964400</v>
      </c>
      <c r="M7" s="33">
        <f t="shared" si="4"/>
        <v>67500</v>
      </c>
      <c r="O7" s="2"/>
      <c r="P7" s="2"/>
    </row>
    <row r="8" spans="1:17">
      <c r="A8" s="38">
        <v>7</v>
      </c>
      <c r="B8" s="39" t="s">
        <v>24</v>
      </c>
      <c r="C8" s="28">
        <v>7</v>
      </c>
      <c r="D8" s="46" t="s">
        <v>94</v>
      </c>
      <c r="E8" s="29">
        <v>2892</v>
      </c>
      <c r="F8" s="29">
        <v>663</v>
      </c>
      <c r="G8" s="30">
        <f t="shared" si="5"/>
        <v>3555</v>
      </c>
      <c r="H8" s="31">
        <f t="shared" si="0"/>
        <v>3910.5000000000005</v>
      </c>
      <c r="I8" s="16">
        <v>10600</v>
      </c>
      <c r="J8" s="32">
        <f t="shared" si="1"/>
        <v>37683000</v>
      </c>
      <c r="K8" s="32">
        <f t="shared" si="2"/>
        <v>35798850</v>
      </c>
      <c r="L8" s="32">
        <f t="shared" si="3"/>
        <v>30146400</v>
      </c>
      <c r="M8" s="33">
        <f t="shared" si="4"/>
        <v>78500</v>
      </c>
      <c r="O8" s="2"/>
      <c r="P8" s="2"/>
    </row>
    <row r="9" spans="1:17">
      <c r="A9" s="38">
        <v>8</v>
      </c>
      <c r="B9" s="39" t="s">
        <v>25</v>
      </c>
      <c r="C9" s="28">
        <v>8</v>
      </c>
      <c r="D9" s="46" t="s">
        <v>94</v>
      </c>
      <c r="E9" s="29">
        <v>2584</v>
      </c>
      <c r="F9" s="29">
        <v>507</v>
      </c>
      <c r="G9" s="30">
        <f t="shared" si="5"/>
        <v>3091</v>
      </c>
      <c r="H9" s="31">
        <f t="shared" si="0"/>
        <v>3400.1000000000004</v>
      </c>
      <c r="I9" s="16">
        <v>10700</v>
      </c>
      <c r="J9" s="32">
        <f t="shared" si="1"/>
        <v>33073700</v>
      </c>
      <c r="K9" s="32">
        <f t="shared" si="2"/>
        <v>31420015</v>
      </c>
      <c r="L9" s="32">
        <f t="shared" si="3"/>
        <v>26458960</v>
      </c>
      <c r="M9" s="33">
        <f t="shared" si="4"/>
        <v>69000</v>
      </c>
    </row>
    <row r="10" spans="1:17">
      <c r="A10" s="38">
        <v>9</v>
      </c>
      <c r="B10" s="39" t="s">
        <v>26</v>
      </c>
      <c r="C10" s="28">
        <v>9</v>
      </c>
      <c r="D10" s="46" t="s">
        <v>94</v>
      </c>
      <c r="E10" s="29">
        <v>2892</v>
      </c>
      <c r="F10" s="29">
        <v>663</v>
      </c>
      <c r="G10" s="30">
        <f t="shared" si="5"/>
        <v>3555</v>
      </c>
      <c r="H10" s="31">
        <f t="shared" si="0"/>
        <v>3910.5000000000005</v>
      </c>
      <c r="I10" s="16">
        <v>10800</v>
      </c>
      <c r="J10" s="32">
        <f t="shared" si="1"/>
        <v>38394000</v>
      </c>
      <c r="K10" s="32">
        <f t="shared" si="2"/>
        <v>36474300</v>
      </c>
      <c r="L10" s="32">
        <f t="shared" si="3"/>
        <v>30715200</v>
      </c>
      <c r="M10" s="33">
        <f t="shared" si="4"/>
        <v>80000</v>
      </c>
    </row>
    <row r="11" spans="1:17">
      <c r="A11" s="38">
        <v>10</v>
      </c>
      <c r="B11" s="39" t="s">
        <v>27</v>
      </c>
      <c r="C11" s="28">
        <v>10</v>
      </c>
      <c r="D11" s="46" t="s">
        <v>94</v>
      </c>
      <c r="E11" s="29">
        <v>2584</v>
      </c>
      <c r="F11" s="29">
        <v>507</v>
      </c>
      <c r="G11" s="30">
        <f t="shared" si="5"/>
        <v>3091</v>
      </c>
      <c r="H11" s="31">
        <f t="shared" si="0"/>
        <v>3400.1000000000004</v>
      </c>
      <c r="I11" s="16">
        <v>10900</v>
      </c>
      <c r="J11" s="32">
        <f t="shared" si="1"/>
        <v>33691900</v>
      </c>
      <c r="K11" s="32">
        <f t="shared" si="2"/>
        <v>32007305</v>
      </c>
      <c r="L11" s="32">
        <f t="shared" si="3"/>
        <v>26953520</v>
      </c>
      <c r="M11" s="33">
        <f t="shared" si="4"/>
        <v>70000</v>
      </c>
    </row>
    <row r="12" spans="1:17">
      <c r="A12" s="38">
        <v>11</v>
      </c>
      <c r="B12" s="39" t="s">
        <v>28</v>
      </c>
      <c r="C12" s="28">
        <v>11</v>
      </c>
      <c r="D12" s="46" t="s">
        <v>94</v>
      </c>
      <c r="E12" s="29">
        <v>2892</v>
      </c>
      <c r="F12" s="29">
        <v>663</v>
      </c>
      <c r="G12" s="30">
        <f t="shared" si="5"/>
        <v>3555</v>
      </c>
      <c r="H12" s="31">
        <f t="shared" si="0"/>
        <v>3910.5000000000005</v>
      </c>
      <c r="I12" s="16">
        <v>11000</v>
      </c>
      <c r="J12" s="32">
        <f t="shared" si="1"/>
        <v>39105000</v>
      </c>
      <c r="K12" s="32">
        <f t="shared" si="2"/>
        <v>37149750</v>
      </c>
      <c r="L12" s="32">
        <f t="shared" si="3"/>
        <v>31284000</v>
      </c>
      <c r="M12" s="33">
        <f t="shared" si="4"/>
        <v>81500</v>
      </c>
    </row>
    <row r="13" spans="1:17">
      <c r="A13" s="38">
        <v>12</v>
      </c>
      <c r="B13" s="39" t="s">
        <v>29</v>
      </c>
      <c r="C13" s="28">
        <v>12</v>
      </c>
      <c r="D13" s="46" t="s">
        <v>94</v>
      </c>
      <c r="E13" s="29">
        <v>2584</v>
      </c>
      <c r="F13" s="29">
        <v>507</v>
      </c>
      <c r="G13" s="30">
        <f t="shared" si="5"/>
        <v>3091</v>
      </c>
      <c r="H13" s="31">
        <f t="shared" si="0"/>
        <v>3400.1000000000004</v>
      </c>
      <c r="I13" s="16">
        <v>11100</v>
      </c>
      <c r="J13" s="32">
        <f t="shared" si="1"/>
        <v>34310100</v>
      </c>
      <c r="K13" s="32">
        <f t="shared" si="2"/>
        <v>32594595</v>
      </c>
      <c r="L13" s="32">
        <f t="shared" si="3"/>
        <v>27448080</v>
      </c>
      <c r="M13" s="33">
        <f t="shared" si="4"/>
        <v>71500</v>
      </c>
    </row>
    <row r="14" spans="1:17">
      <c r="A14" s="38">
        <v>13</v>
      </c>
      <c r="B14" s="39" t="s">
        <v>30</v>
      </c>
      <c r="C14" s="28">
        <v>13</v>
      </c>
      <c r="D14" s="46" t="s">
        <v>94</v>
      </c>
      <c r="E14" s="29">
        <v>2892</v>
      </c>
      <c r="F14" s="29">
        <v>663</v>
      </c>
      <c r="G14" s="30">
        <f t="shared" si="5"/>
        <v>3555</v>
      </c>
      <c r="H14" s="31">
        <f t="shared" si="0"/>
        <v>3910.5000000000005</v>
      </c>
      <c r="I14" s="16">
        <v>11200</v>
      </c>
      <c r="J14" s="32">
        <f t="shared" si="1"/>
        <v>39816000</v>
      </c>
      <c r="K14" s="32">
        <f t="shared" si="2"/>
        <v>37825200</v>
      </c>
      <c r="L14" s="32">
        <f t="shared" si="3"/>
        <v>31852800</v>
      </c>
      <c r="M14" s="33">
        <f t="shared" si="4"/>
        <v>83000</v>
      </c>
    </row>
    <row r="15" spans="1:17">
      <c r="A15" s="38">
        <v>14</v>
      </c>
      <c r="B15" s="39" t="s">
        <v>31</v>
      </c>
      <c r="C15" s="28">
        <v>14</v>
      </c>
      <c r="D15" s="46" t="s">
        <v>94</v>
      </c>
      <c r="E15" s="29">
        <v>2584</v>
      </c>
      <c r="F15" s="29">
        <v>507</v>
      </c>
      <c r="G15" s="30">
        <f t="shared" si="5"/>
        <v>3091</v>
      </c>
      <c r="H15" s="31">
        <f t="shared" si="0"/>
        <v>3400.1000000000004</v>
      </c>
      <c r="I15" s="16">
        <v>11300</v>
      </c>
      <c r="J15" s="32">
        <f t="shared" si="1"/>
        <v>34928300</v>
      </c>
      <c r="K15" s="32">
        <f t="shared" si="2"/>
        <v>33181885</v>
      </c>
      <c r="L15" s="32">
        <f t="shared" si="3"/>
        <v>27942640</v>
      </c>
      <c r="M15" s="33">
        <f t="shared" si="4"/>
        <v>73000</v>
      </c>
    </row>
    <row r="16" spans="1:17">
      <c r="A16" s="38">
        <v>15</v>
      </c>
      <c r="B16" s="39" t="s">
        <v>32</v>
      </c>
      <c r="C16" s="28">
        <v>15</v>
      </c>
      <c r="D16" s="46" t="s">
        <v>94</v>
      </c>
      <c r="E16" s="29">
        <v>2892</v>
      </c>
      <c r="F16" s="29">
        <v>663</v>
      </c>
      <c r="G16" s="30">
        <f t="shared" si="5"/>
        <v>3555</v>
      </c>
      <c r="H16" s="31">
        <f t="shared" si="0"/>
        <v>3910.5000000000005</v>
      </c>
      <c r="I16" s="16">
        <v>11400</v>
      </c>
      <c r="J16" s="32">
        <f t="shared" si="1"/>
        <v>40527000</v>
      </c>
      <c r="K16" s="32">
        <f t="shared" si="2"/>
        <v>38500650</v>
      </c>
      <c r="L16" s="32">
        <f t="shared" si="3"/>
        <v>32421600</v>
      </c>
      <c r="M16" s="33">
        <f t="shared" si="4"/>
        <v>84500</v>
      </c>
    </row>
    <row r="17" spans="1:13">
      <c r="A17" s="38">
        <v>16</v>
      </c>
      <c r="B17" s="39" t="s">
        <v>33</v>
      </c>
      <c r="C17" s="28">
        <v>16</v>
      </c>
      <c r="D17" s="46" t="s">
        <v>94</v>
      </c>
      <c r="E17" s="29">
        <v>2584</v>
      </c>
      <c r="F17" s="29">
        <v>507</v>
      </c>
      <c r="G17" s="30">
        <f t="shared" si="5"/>
        <v>3091</v>
      </c>
      <c r="H17" s="31">
        <f t="shared" si="0"/>
        <v>3400.1000000000004</v>
      </c>
      <c r="I17" s="16">
        <v>11500</v>
      </c>
      <c r="J17" s="32">
        <f t="shared" si="1"/>
        <v>35546500</v>
      </c>
      <c r="K17" s="32">
        <f t="shared" si="2"/>
        <v>33769175</v>
      </c>
      <c r="L17" s="32">
        <f t="shared" si="3"/>
        <v>28437200</v>
      </c>
      <c r="M17" s="33">
        <f t="shared" si="4"/>
        <v>74000</v>
      </c>
    </row>
    <row r="18" spans="1:13">
      <c r="A18" s="38">
        <v>17</v>
      </c>
      <c r="B18" s="39" t="s">
        <v>34</v>
      </c>
      <c r="C18" s="28">
        <v>17</v>
      </c>
      <c r="D18" s="46" t="s">
        <v>94</v>
      </c>
      <c r="E18" s="29">
        <v>2892</v>
      </c>
      <c r="F18" s="29">
        <v>663</v>
      </c>
      <c r="G18" s="30">
        <f t="shared" si="5"/>
        <v>3555</v>
      </c>
      <c r="H18" s="31">
        <f t="shared" si="0"/>
        <v>3910.5000000000005</v>
      </c>
      <c r="I18" s="16">
        <v>11600</v>
      </c>
      <c r="J18" s="32">
        <f t="shared" si="1"/>
        <v>41238000</v>
      </c>
      <c r="K18" s="32">
        <f t="shared" si="2"/>
        <v>39176100</v>
      </c>
      <c r="L18" s="32">
        <f t="shared" si="3"/>
        <v>32990400</v>
      </c>
      <c r="M18" s="33">
        <f t="shared" si="4"/>
        <v>86000</v>
      </c>
    </row>
    <row r="19" spans="1:13">
      <c r="A19" s="38">
        <v>18</v>
      </c>
      <c r="B19" s="39" t="s">
        <v>65</v>
      </c>
      <c r="C19" s="28">
        <v>18</v>
      </c>
      <c r="D19" s="46" t="s">
        <v>94</v>
      </c>
      <c r="E19" s="29">
        <v>2584</v>
      </c>
      <c r="F19" s="29">
        <v>507</v>
      </c>
      <c r="G19" s="30">
        <f t="shared" si="5"/>
        <v>3091</v>
      </c>
      <c r="H19" s="31">
        <f t="shared" si="0"/>
        <v>3400.1000000000004</v>
      </c>
      <c r="I19" s="16">
        <v>11700</v>
      </c>
      <c r="J19" s="32">
        <f t="shared" si="1"/>
        <v>36164700</v>
      </c>
      <c r="K19" s="32">
        <f t="shared" si="2"/>
        <v>34356465</v>
      </c>
      <c r="L19" s="32">
        <f t="shared" si="3"/>
        <v>28931760</v>
      </c>
      <c r="M19" s="33">
        <f t="shared" si="4"/>
        <v>75500</v>
      </c>
    </row>
    <row r="20" spans="1:13">
      <c r="A20" s="38">
        <v>19</v>
      </c>
      <c r="B20" s="39" t="s">
        <v>66</v>
      </c>
      <c r="C20" s="28">
        <v>19</v>
      </c>
      <c r="D20" s="46" t="s">
        <v>94</v>
      </c>
      <c r="E20" s="29">
        <v>2892</v>
      </c>
      <c r="F20" s="29">
        <v>663</v>
      </c>
      <c r="G20" s="30">
        <f t="shared" si="5"/>
        <v>3555</v>
      </c>
      <c r="H20" s="31">
        <f t="shared" si="0"/>
        <v>3910.5000000000005</v>
      </c>
      <c r="I20" s="16">
        <v>11800</v>
      </c>
      <c r="J20" s="32">
        <f t="shared" si="1"/>
        <v>41949000</v>
      </c>
      <c r="K20" s="32">
        <f t="shared" si="2"/>
        <v>39851550</v>
      </c>
      <c r="L20" s="32">
        <f t="shared" si="3"/>
        <v>33559200</v>
      </c>
      <c r="M20" s="33">
        <f t="shared" si="4"/>
        <v>87500</v>
      </c>
    </row>
    <row r="21" spans="1:13">
      <c r="A21" s="38">
        <v>20</v>
      </c>
      <c r="B21" s="39" t="s">
        <v>67</v>
      </c>
      <c r="C21" s="28">
        <v>20</v>
      </c>
      <c r="D21" s="46" t="s">
        <v>94</v>
      </c>
      <c r="E21" s="29">
        <v>2584</v>
      </c>
      <c r="F21" s="29">
        <v>507</v>
      </c>
      <c r="G21" s="30">
        <f t="shared" si="5"/>
        <v>3091</v>
      </c>
      <c r="H21" s="31">
        <f t="shared" si="0"/>
        <v>3400.1000000000004</v>
      </c>
      <c r="I21" s="16">
        <v>11900</v>
      </c>
      <c r="J21" s="32">
        <f t="shared" si="1"/>
        <v>36782900</v>
      </c>
      <c r="K21" s="32">
        <f t="shared" si="2"/>
        <v>34943755</v>
      </c>
      <c r="L21" s="32">
        <f t="shared" si="3"/>
        <v>29426320</v>
      </c>
      <c r="M21" s="33">
        <f t="shared" si="4"/>
        <v>76500</v>
      </c>
    </row>
    <row r="22" spans="1:13">
      <c r="A22" s="38">
        <v>21</v>
      </c>
      <c r="B22" s="39" t="s">
        <v>68</v>
      </c>
      <c r="C22" s="28">
        <v>21</v>
      </c>
      <c r="D22" s="46" t="s">
        <v>94</v>
      </c>
      <c r="E22" s="29">
        <v>2892</v>
      </c>
      <c r="F22" s="29">
        <v>663</v>
      </c>
      <c r="G22" s="30">
        <f t="shared" si="5"/>
        <v>3555</v>
      </c>
      <c r="H22" s="31">
        <f t="shared" si="0"/>
        <v>3910.5000000000005</v>
      </c>
      <c r="I22" s="16">
        <v>12000</v>
      </c>
      <c r="J22" s="32">
        <f t="shared" si="1"/>
        <v>42660000</v>
      </c>
      <c r="K22" s="32">
        <f t="shared" si="2"/>
        <v>40527000</v>
      </c>
      <c r="L22" s="32">
        <f t="shared" si="3"/>
        <v>34128000</v>
      </c>
      <c r="M22" s="33">
        <f t="shared" si="4"/>
        <v>89000</v>
      </c>
    </row>
    <row r="23" spans="1:13">
      <c r="A23" s="38">
        <v>22</v>
      </c>
      <c r="B23" s="39" t="s">
        <v>69</v>
      </c>
      <c r="C23" s="28">
        <v>22</v>
      </c>
      <c r="D23" s="46" t="s">
        <v>94</v>
      </c>
      <c r="E23" s="29">
        <v>2584</v>
      </c>
      <c r="F23" s="29">
        <v>507</v>
      </c>
      <c r="G23" s="30">
        <f t="shared" si="5"/>
        <v>3091</v>
      </c>
      <c r="H23" s="31">
        <f t="shared" si="0"/>
        <v>3400.1000000000004</v>
      </c>
      <c r="I23" s="16">
        <v>12100</v>
      </c>
      <c r="J23" s="32">
        <f t="shared" si="1"/>
        <v>37401100</v>
      </c>
      <c r="K23" s="32">
        <f t="shared" si="2"/>
        <v>35531045</v>
      </c>
      <c r="L23" s="32">
        <f t="shared" si="3"/>
        <v>29920880</v>
      </c>
      <c r="M23" s="33">
        <f t="shared" si="4"/>
        <v>78000</v>
      </c>
    </row>
    <row r="24" spans="1:13" ht="16.5">
      <c r="A24" s="51" t="s">
        <v>2</v>
      </c>
      <c r="B24" s="52"/>
      <c r="C24" s="52"/>
      <c r="D24" s="53"/>
      <c r="E24" s="34">
        <f>SUM(E2:E23)</f>
        <v>60236</v>
      </c>
      <c r="F24" s="34">
        <f>SUM(F2:F23)</f>
        <v>12870</v>
      </c>
      <c r="G24" s="34">
        <f>SUM(G2:G23)</f>
        <v>73106</v>
      </c>
      <c r="H24" s="34">
        <f>SUM(H2:H23)</f>
        <v>80416.600000000006</v>
      </c>
      <c r="I24" s="14"/>
      <c r="J24" s="35">
        <f>SUM(J2:J23)</f>
        <v>809606300</v>
      </c>
      <c r="K24" s="35">
        <f>SUM(K2:K23)</f>
        <v>769125985</v>
      </c>
      <c r="L24" s="35">
        <f>SUM(L2:L23)</f>
        <v>647685040</v>
      </c>
      <c r="M24" s="36"/>
    </row>
    <row r="26" spans="1:13">
      <c r="J26" s="37">
        <v>809606300</v>
      </c>
    </row>
    <row r="38" spans="10:13">
      <c r="J38" s="43"/>
      <c r="K38" s="43"/>
      <c r="L38" s="43"/>
      <c r="M38" s="43"/>
    </row>
  </sheetData>
  <mergeCells count="1">
    <mergeCell ref="A24:D2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3" zoomScaleNormal="100" workbookViewId="0">
      <selection activeCell="I57" sqref="I57"/>
    </sheetView>
  </sheetViews>
  <sheetFormatPr defaultRowHeight="15"/>
  <cols>
    <col min="3" max="3" width="6.5703125" customWidth="1"/>
    <col min="10" max="10" width="16.5703125" customWidth="1"/>
    <col min="11" max="11" width="14.140625" customWidth="1"/>
    <col min="12" max="12" width="17" customWidth="1"/>
    <col min="13" max="13" width="12" customWidth="1"/>
  </cols>
  <sheetData>
    <row r="1" spans="1:13" ht="63">
      <c r="A1" s="5" t="s">
        <v>0</v>
      </c>
      <c r="B1" s="6" t="s">
        <v>3</v>
      </c>
      <c r="C1" s="6" t="s">
        <v>1</v>
      </c>
      <c r="D1" s="6" t="s">
        <v>4</v>
      </c>
      <c r="E1" s="6" t="s">
        <v>6</v>
      </c>
      <c r="F1" s="6" t="s">
        <v>120</v>
      </c>
      <c r="G1" s="27" t="s">
        <v>5</v>
      </c>
      <c r="H1" s="6" t="s">
        <v>12</v>
      </c>
      <c r="I1" s="6" t="s">
        <v>11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>
      <c r="A2" s="38">
        <v>1</v>
      </c>
      <c r="B2" s="39" t="s">
        <v>35</v>
      </c>
      <c r="C2" s="28">
        <v>4</v>
      </c>
      <c r="D2" s="46" t="s">
        <v>117</v>
      </c>
      <c r="E2" s="29">
        <v>1991</v>
      </c>
      <c r="F2" s="29">
        <v>348</v>
      </c>
      <c r="G2" s="30">
        <f>F2+E2</f>
        <v>2339</v>
      </c>
      <c r="H2" s="31">
        <f>G2*1.1</f>
        <v>2572.9</v>
      </c>
      <c r="I2" s="16">
        <v>10300</v>
      </c>
      <c r="J2" s="32">
        <f t="shared" ref="J2:J19" si="0">I2*G2</f>
        <v>24091700</v>
      </c>
      <c r="K2" s="32">
        <f t="shared" ref="K2:K19" si="1">J2*0.95</f>
        <v>22887115</v>
      </c>
      <c r="L2" s="32">
        <f t="shared" ref="L2:L19" si="2">J2*0.8</f>
        <v>19273360</v>
      </c>
      <c r="M2" s="33">
        <f t="shared" ref="M2:M19" si="3">MROUND((J2*0.025/12),500)</f>
        <v>50000</v>
      </c>
    </row>
    <row r="3" spans="1:13">
      <c r="A3" s="38">
        <v>2</v>
      </c>
      <c r="B3" s="39" t="s">
        <v>36</v>
      </c>
      <c r="C3" s="28">
        <v>4</v>
      </c>
      <c r="D3" s="46" t="s">
        <v>117</v>
      </c>
      <c r="E3" s="29">
        <v>1991</v>
      </c>
      <c r="F3" s="29">
        <v>348</v>
      </c>
      <c r="G3" s="30">
        <f t="shared" ref="G3:G53" si="4">F3+E3</f>
        <v>2339</v>
      </c>
      <c r="H3" s="31">
        <f t="shared" ref="H3:H19" si="5">G3*1.1</f>
        <v>2572.9</v>
      </c>
      <c r="I3" s="16">
        <v>10300</v>
      </c>
      <c r="J3" s="32">
        <f t="shared" si="0"/>
        <v>24091700</v>
      </c>
      <c r="K3" s="32">
        <f t="shared" si="1"/>
        <v>22887115</v>
      </c>
      <c r="L3" s="32">
        <f t="shared" si="2"/>
        <v>19273360</v>
      </c>
      <c r="M3" s="33">
        <f t="shared" si="3"/>
        <v>50000</v>
      </c>
    </row>
    <row r="4" spans="1:13">
      <c r="A4" s="38">
        <v>3</v>
      </c>
      <c r="B4" s="39" t="s">
        <v>37</v>
      </c>
      <c r="C4" s="28">
        <v>5</v>
      </c>
      <c r="D4" s="46" t="s">
        <v>117</v>
      </c>
      <c r="E4" s="29">
        <v>1991</v>
      </c>
      <c r="F4" s="29">
        <v>348</v>
      </c>
      <c r="G4" s="30">
        <f t="shared" si="4"/>
        <v>2339</v>
      </c>
      <c r="H4" s="31">
        <f t="shared" si="5"/>
        <v>2572.9</v>
      </c>
      <c r="I4" s="16">
        <v>10400</v>
      </c>
      <c r="J4" s="32">
        <f t="shared" si="0"/>
        <v>24325600</v>
      </c>
      <c r="K4" s="32">
        <f t="shared" si="1"/>
        <v>23109320</v>
      </c>
      <c r="L4" s="32">
        <f t="shared" si="2"/>
        <v>19460480</v>
      </c>
      <c r="M4" s="33">
        <f t="shared" si="3"/>
        <v>50500</v>
      </c>
    </row>
    <row r="5" spans="1:13">
      <c r="A5" s="38">
        <v>4</v>
      </c>
      <c r="B5" s="39" t="s">
        <v>38</v>
      </c>
      <c r="C5" s="28">
        <v>5</v>
      </c>
      <c r="D5" s="46" t="s">
        <v>117</v>
      </c>
      <c r="E5" s="29">
        <v>1991</v>
      </c>
      <c r="F5" s="29">
        <v>348</v>
      </c>
      <c r="G5" s="30">
        <f t="shared" si="4"/>
        <v>2339</v>
      </c>
      <c r="H5" s="31">
        <f t="shared" si="5"/>
        <v>2572.9</v>
      </c>
      <c r="I5" s="16">
        <v>10400</v>
      </c>
      <c r="J5" s="32">
        <f t="shared" si="0"/>
        <v>24325600</v>
      </c>
      <c r="K5" s="32">
        <f t="shared" si="1"/>
        <v>23109320</v>
      </c>
      <c r="L5" s="32">
        <f t="shared" si="2"/>
        <v>19460480</v>
      </c>
      <c r="M5" s="33">
        <f t="shared" si="3"/>
        <v>50500</v>
      </c>
    </row>
    <row r="6" spans="1:13">
      <c r="A6" s="38">
        <v>5</v>
      </c>
      <c r="B6" s="39" t="s">
        <v>39</v>
      </c>
      <c r="C6" s="28">
        <v>6</v>
      </c>
      <c r="D6" s="46" t="s">
        <v>117</v>
      </c>
      <c r="E6" s="29">
        <v>1991</v>
      </c>
      <c r="F6" s="29">
        <v>348</v>
      </c>
      <c r="G6" s="30">
        <f t="shared" si="4"/>
        <v>2339</v>
      </c>
      <c r="H6" s="31">
        <f t="shared" si="5"/>
        <v>2572.9</v>
      </c>
      <c r="I6" s="16">
        <v>10500</v>
      </c>
      <c r="J6" s="32">
        <f t="shared" si="0"/>
        <v>24559500</v>
      </c>
      <c r="K6" s="32">
        <f t="shared" si="1"/>
        <v>23331525</v>
      </c>
      <c r="L6" s="32">
        <f t="shared" si="2"/>
        <v>19647600</v>
      </c>
      <c r="M6" s="33">
        <f t="shared" si="3"/>
        <v>51000</v>
      </c>
    </row>
    <row r="7" spans="1:13">
      <c r="A7" s="38">
        <v>6</v>
      </c>
      <c r="B7" s="39" t="s">
        <v>40</v>
      </c>
      <c r="C7" s="28">
        <v>6</v>
      </c>
      <c r="D7" s="46" t="s">
        <v>117</v>
      </c>
      <c r="E7" s="29">
        <v>1991</v>
      </c>
      <c r="F7" s="29">
        <v>348</v>
      </c>
      <c r="G7" s="30">
        <f t="shared" si="4"/>
        <v>2339</v>
      </c>
      <c r="H7" s="31">
        <f t="shared" si="5"/>
        <v>2572.9</v>
      </c>
      <c r="I7" s="16">
        <v>10500</v>
      </c>
      <c r="J7" s="32">
        <f t="shared" si="0"/>
        <v>24559500</v>
      </c>
      <c r="K7" s="32">
        <f t="shared" si="1"/>
        <v>23331525</v>
      </c>
      <c r="L7" s="32">
        <f t="shared" si="2"/>
        <v>19647600</v>
      </c>
      <c r="M7" s="33">
        <f t="shared" si="3"/>
        <v>51000</v>
      </c>
    </row>
    <row r="8" spans="1:13">
      <c r="A8" s="38">
        <v>7</v>
      </c>
      <c r="B8" s="39" t="s">
        <v>41</v>
      </c>
      <c r="C8" s="28">
        <v>7</v>
      </c>
      <c r="D8" s="46" t="s">
        <v>117</v>
      </c>
      <c r="E8" s="29">
        <v>1991</v>
      </c>
      <c r="F8" s="29">
        <v>348</v>
      </c>
      <c r="G8" s="30">
        <f t="shared" si="4"/>
        <v>2339</v>
      </c>
      <c r="H8" s="31">
        <f t="shared" si="5"/>
        <v>2572.9</v>
      </c>
      <c r="I8" s="16">
        <v>10600</v>
      </c>
      <c r="J8" s="32">
        <f t="shared" si="0"/>
        <v>24793400</v>
      </c>
      <c r="K8" s="32">
        <f t="shared" si="1"/>
        <v>23553730</v>
      </c>
      <c r="L8" s="32">
        <f t="shared" si="2"/>
        <v>19834720</v>
      </c>
      <c r="M8" s="33">
        <f t="shared" si="3"/>
        <v>51500</v>
      </c>
    </row>
    <row r="9" spans="1:13">
      <c r="A9" s="38">
        <v>8</v>
      </c>
      <c r="B9" s="39" t="s">
        <v>42</v>
      </c>
      <c r="C9" s="28">
        <v>7</v>
      </c>
      <c r="D9" s="46" t="s">
        <v>117</v>
      </c>
      <c r="E9" s="29">
        <v>1991</v>
      </c>
      <c r="F9" s="29">
        <v>348</v>
      </c>
      <c r="G9" s="30">
        <f t="shared" si="4"/>
        <v>2339</v>
      </c>
      <c r="H9" s="31">
        <f t="shared" si="5"/>
        <v>2572.9</v>
      </c>
      <c r="I9" s="16">
        <v>10600</v>
      </c>
      <c r="J9" s="32">
        <f t="shared" si="0"/>
        <v>24793400</v>
      </c>
      <c r="K9" s="32">
        <f t="shared" si="1"/>
        <v>23553730</v>
      </c>
      <c r="L9" s="32">
        <f t="shared" si="2"/>
        <v>19834720</v>
      </c>
      <c r="M9" s="33">
        <f t="shared" si="3"/>
        <v>51500</v>
      </c>
    </row>
    <row r="10" spans="1:13">
      <c r="A10" s="38">
        <v>9</v>
      </c>
      <c r="B10" s="39" t="s">
        <v>43</v>
      </c>
      <c r="C10" s="28">
        <v>8</v>
      </c>
      <c r="D10" s="46" t="s">
        <v>117</v>
      </c>
      <c r="E10" s="29">
        <v>1991</v>
      </c>
      <c r="F10" s="29">
        <v>348</v>
      </c>
      <c r="G10" s="30">
        <f t="shared" si="4"/>
        <v>2339</v>
      </c>
      <c r="H10" s="31">
        <f t="shared" si="5"/>
        <v>2572.9</v>
      </c>
      <c r="I10" s="16">
        <v>10700</v>
      </c>
      <c r="J10" s="32">
        <f t="shared" si="0"/>
        <v>25027300</v>
      </c>
      <c r="K10" s="32">
        <f t="shared" si="1"/>
        <v>23775935</v>
      </c>
      <c r="L10" s="32">
        <f t="shared" si="2"/>
        <v>20021840</v>
      </c>
      <c r="M10" s="33">
        <f t="shared" si="3"/>
        <v>52000</v>
      </c>
    </row>
    <row r="11" spans="1:13">
      <c r="A11" s="38">
        <v>10</v>
      </c>
      <c r="B11" s="39" t="s">
        <v>44</v>
      </c>
      <c r="C11" s="28">
        <v>8</v>
      </c>
      <c r="D11" s="46" t="s">
        <v>117</v>
      </c>
      <c r="E11" s="29">
        <v>1991</v>
      </c>
      <c r="F11" s="29">
        <v>348</v>
      </c>
      <c r="G11" s="30">
        <f t="shared" si="4"/>
        <v>2339</v>
      </c>
      <c r="H11" s="31">
        <f t="shared" si="5"/>
        <v>2572.9</v>
      </c>
      <c r="I11" s="16">
        <v>10700</v>
      </c>
      <c r="J11" s="32">
        <f t="shared" si="0"/>
        <v>25027300</v>
      </c>
      <c r="K11" s="32">
        <f t="shared" si="1"/>
        <v>23775935</v>
      </c>
      <c r="L11" s="32">
        <f t="shared" si="2"/>
        <v>20021840</v>
      </c>
      <c r="M11" s="33">
        <f t="shared" si="3"/>
        <v>52000</v>
      </c>
    </row>
    <row r="12" spans="1:13">
      <c r="A12" s="38">
        <v>11</v>
      </c>
      <c r="B12" s="39" t="s">
        <v>45</v>
      </c>
      <c r="C12" s="28">
        <v>9</v>
      </c>
      <c r="D12" s="46" t="s">
        <v>117</v>
      </c>
      <c r="E12" s="29">
        <v>1991</v>
      </c>
      <c r="F12" s="29">
        <v>348</v>
      </c>
      <c r="G12" s="30">
        <f t="shared" si="4"/>
        <v>2339</v>
      </c>
      <c r="H12" s="31">
        <f t="shared" si="5"/>
        <v>2572.9</v>
      </c>
      <c r="I12" s="16">
        <v>10800</v>
      </c>
      <c r="J12" s="32">
        <f t="shared" si="0"/>
        <v>25261200</v>
      </c>
      <c r="K12" s="32">
        <f t="shared" si="1"/>
        <v>23998140</v>
      </c>
      <c r="L12" s="32">
        <f t="shared" si="2"/>
        <v>20208960</v>
      </c>
      <c r="M12" s="33">
        <f t="shared" si="3"/>
        <v>52500</v>
      </c>
    </row>
    <row r="13" spans="1:13">
      <c r="A13" s="38">
        <v>12</v>
      </c>
      <c r="B13" s="39" t="s">
        <v>46</v>
      </c>
      <c r="C13" s="28">
        <v>9</v>
      </c>
      <c r="D13" s="46" t="s">
        <v>117</v>
      </c>
      <c r="E13" s="29">
        <v>1991</v>
      </c>
      <c r="F13" s="29">
        <v>348</v>
      </c>
      <c r="G13" s="30">
        <f t="shared" si="4"/>
        <v>2339</v>
      </c>
      <c r="H13" s="31">
        <f t="shared" si="5"/>
        <v>2572.9</v>
      </c>
      <c r="I13" s="16">
        <v>10800</v>
      </c>
      <c r="J13" s="32">
        <f t="shared" si="0"/>
        <v>25261200</v>
      </c>
      <c r="K13" s="32">
        <f t="shared" si="1"/>
        <v>23998140</v>
      </c>
      <c r="L13" s="32">
        <f t="shared" si="2"/>
        <v>20208960</v>
      </c>
      <c r="M13" s="33">
        <f t="shared" si="3"/>
        <v>52500</v>
      </c>
    </row>
    <row r="14" spans="1:13">
      <c r="A14" s="38">
        <v>13</v>
      </c>
      <c r="B14" s="39" t="s">
        <v>47</v>
      </c>
      <c r="C14" s="28">
        <v>10</v>
      </c>
      <c r="D14" s="46" t="s">
        <v>117</v>
      </c>
      <c r="E14" s="29">
        <v>1991</v>
      </c>
      <c r="F14" s="29">
        <v>348</v>
      </c>
      <c r="G14" s="30">
        <f t="shared" si="4"/>
        <v>2339</v>
      </c>
      <c r="H14" s="31">
        <f t="shared" si="5"/>
        <v>2572.9</v>
      </c>
      <c r="I14" s="16">
        <v>10900</v>
      </c>
      <c r="J14" s="32">
        <f t="shared" si="0"/>
        <v>25495100</v>
      </c>
      <c r="K14" s="32">
        <f t="shared" si="1"/>
        <v>24220345</v>
      </c>
      <c r="L14" s="32">
        <f t="shared" si="2"/>
        <v>20396080</v>
      </c>
      <c r="M14" s="33">
        <f t="shared" si="3"/>
        <v>53000</v>
      </c>
    </row>
    <row r="15" spans="1:13">
      <c r="A15" s="38">
        <v>14</v>
      </c>
      <c r="B15" s="39" t="s">
        <v>48</v>
      </c>
      <c r="C15" s="28">
        <v>10</v>
      </c>
      <c r="D15" s="46" t="s">
        <v>117</v>
      </c>
      <c r="E15" s="29">
        <v>1991</v>
      </c>
      <c r="F15" s="29">
        <v>348</v>
      </c>
      <c r="G15" s="30">
        <f t="shared" si="4"/>
        <v>2339</v>
      </c>
      <c r="H15" s="31">
        <f t="shared" si="5"/>
        <v>2572.9</v>
      </c>
      <c r="I15" s="16">
        <v>10900</v>
      </c>
      <c r="J15" s="32">
        <f t="shared" si="0"/>
        <v>25495100</v>
      </c>
      <c r="K15" s="32">
        <f t="shared" si="1"/>
        <v>24220345</v>
      </c>
      <c r="L15" s="32">
        <f t="shared" si="2"/>
        <v>20396080</v>
      </c>
      <c r="M15" s="33">
        <f t="shared" si="3"/>
        <v>53000</v>
      </c>
    </row>
    <row r="16" spans="1:13">
      <c r="A16" s="38">
        <v>15</v>
      </c>
      <c r="B16" s="39" t="s">
        <v>49</v>
      </c>
      <c r="C16" s="28">
        <v>11</v>
      </c>
      <c r="D16" s="46" t="s">
        <v>117</v>
      </c>
      <c r="E16" s="29">
        <v>1991</v>
      </c>
      <c r="F16" s="29">
        <v>348</v>
      </c>
      <c r="G16" s="30">
        <f t="shared" si="4"/>
        <v>2339</v>
      </c>
      <c r="H16" s="31">
        <f t="shared" si="5"/>
        <v>2572.9</v>
      </c>
      <c r="I16" s="16">
        <v>11000</v>
      </c>
      <c r="J16" s="32">
        <f t="shared" si="0"/>
        <v>25729000</v>
      </c>
      <c r="K16" s="32">
        <f t="shared" si="1"/>
        <v>24442550</v>
      </c>
      <c r="L16" s="32">
        <f t="shared" si="2"/>
        <v>20583200</v>
      </c>
      <c r="M16" s="33">
        <f t="shared" si="3"/>
        <v>53500</v>
      </c>
    </row>
    <row r="17" spans="1:13">
      <c r="A17" s="38">
        <v>16</v>
      </c>
      <c r="B17" s="39" t="s">
        <v>50</v>
      </c>
      <c r="C17" s="28">
        <v>11</v>
      </c>
      <c r="D17" s="46" t="s">
        <v>117</v>
      </c>
      <c r="E17" s="29">
        <v>1991</v>
      </c>
      <c r="F17" s="29">
        <v>348</v>
      </c>
      <c r="G17" s="30">
        <f t="shared" si="4"/>
        <v>2339</v>
      </c>
      <c r="H17" s="31">
        <f t="shared" si="5"/>
        <v>2572.9</v>
      </c>
      <c r="I17" s="16">
        <v>11000</v>
      </c>
      <c r="J17" s="32">
        <f t="shared" si="0"/>
        <v>25729000</v>
      </c>
      <c r="K17" s="32">
        <f t="shared" si="1"/>
        <v>24442550</v>
      </c>
      <c r="L17" s="32">
        <f t="shared" si="2"/>
        <v>20583200</v>
      </c>
      <c r="M17" s="33">
        <f t="shared" si="3"/>
        <v>53500</v>
      </c>
    </row>
    <row r="18" spans="1:13">
      <c r="A18" s="38">
        <v>17</v>
      </c>
      <c r="B18" s="39" t="s">
        <v>51</v>
      </c>
      <c r="C18" s="28">
        <v>12</v>
      </c>
      <c r="D18" s="46" t="s">
        <v>117</v>
      </c>
      <c r="E18" s="29">
        <v>1991</v>
      </c>
      <c r="F18" s="29">
        <v>348</v>
      </c>
      <c r="G18" s="30">
        <f t="shared" si="4"/>
        <v>2339</v>
      </c>
      <c r="H18" s="31">
        <f t="shared" si="5"/>
        <v>2572.9</v>
      </c>
      <c r="I18" s="16">
        <v>11100</v>
      </c>
      <c r="J18" s="32">
        <f t="shared" si="0"/>
        <v>25962900</v>
      </c>
      <c r="K18" s="32">
        <f t="shared" si="1"/>
        <v>24664755</v>
      </c>
      <c r="L18" s="32">
        <f t="shared" si="2"/>
        <v>20770320</v>
      </c>
      <c r="M18" s="33">
        <f t="shared" si="3"/>
        <v>54000</v>
      </c>
    </row>
    <row r="19" spans="1:13">
      <c r="A19" s="38">
        <v>18</v>
      </c>
      <c r="B19" s="39" t="s">
        <v>52</v>
      </c>
      <c r="C19" s="28">
        <v>12</v>
      </c>
      <c r="D19" s="46" t="s">
        <v>117</v>
      </c>
      <c r="E19" s="29">
        <v>1991</v>
      </c>
      <c r="F19" s="29">
        <v>348</v>
      </c>
      <c r="G19" s="30">
        <f t="shared" si="4"/>
        <v>2339</v>
      </c>
      <c r="H19" s="31">
        <f t="shared" si="5"/>
        <v>2572.9</v>
      </c>
      <c r="I19" s="16">
        <v>11100</v>
      </c>
      <c r="J19" s="32">
        <f t="shared" si="0"/>
        <v>25962900</v>
      </c>
      <c r="K19" s="32">
        <f t="shared" si="1"/>
        <v>24664755</v>
      </c>
      <c r="L19" s="32">
        <f t="shared" si="2"/>
        <v>20770320</v>
      </c>
      <c r="M19" s="33">
        <f t="shared" si="3"/>
        <v>54000</v>
      </c>
    </row>
    <row r="20" spans="1:13">
      <c r="A20" s="38">
        <v>19</v>
      </c>
      <c r="B20" s="39" t="s">
        <v>53</v>
      </c>
      <c r="C20" s="28">
        <v>13</v>
      </c>
      <c r="D20" s="46" t="s">
        <v>117</v>
      </c>
      <c r="E20" s="29">
        <v>1991</v>
      </c>
      <c r="F20" s="29">
        <v>348</v>
      </c>
      <c r="G20" s="30">
        <f t="shared" si="4"/>
        <v>2339</v>
      </c>
      <c r="H20" s="31">
        <f t="shared" ref="H20:H53" si="6">G20*1.1</f>
        <v>2572.9</v>
      </c>
      <c r="I20" s="16">
        <v>11200</v>
      </c>
      <c r="J20" s="32">
        <f t="shared" ref="J20:J53" si="7">I20*G20</f>
        <v>26196800</v>
      </c>
      <c r="K20" s="32">
        <f t="shared" ref="K20:K53" si="8">J20*0.95</f>
        <v>24886960</v>
      </c>
      <c r="L20" s="32">
        <f t="shared" ref="L20:L53" si="9">J20*0.8</f>
        <v>20957440</v>
      </c>
      <c r="M20" s="33">
        <f t="shared" ref="M20:M53" si="10">MROUND((J20*0.025/12),500)</f>
        <v>54500</v>
      </c>
    </row>
    <row r="21" spans="1:13">
      <c r="A21" s="38">
        <v>20</v>
      </c>
      <c r="B21" s="39" t="s">
        <v>54</v>
      </c>
      <c r="C21" s="28">
        <v>13</v>
      </c>
      <c r="D21" s="46" t="s">
        <v>117</v>
      </c>
      <c r="E21" s="29">
        <v>1991</v>
      </c>
      <c r="F21" s="29">
        <v>348</v>
      </c>
      <c r="G21" s="30">
        <f t="shared" si="4"/>
        <v>2339</v>
      </c>
      <c r="H21" s="31">
        <f t="shared" si="6"/>
        <v>2572.9</v>
      </c>
      <c r="I21" s="16">
        <v>11200</v>
      </c>
      <c r="J21" s="32">
        <f t="shared" si="7"/>
        <v>26196800</v>
      </c>
      <c r="K21" s="32">
        <f t="shared" si="8"/>
        <v>24886960</v>
      </c>
      <c r="L21" s="32">
        <f t="shared" si="9"/>
        <v>20957440</v>
      </c>
      <c r="M21" s="33">
        <f t="shared" si="10"/>
        <v>54500</v>
      </c>
    </row>
    <row r="22" spans="1:13">
      <c r="A22" s="38">
        <v>21</v>
      </c>
      <c r="B22" s="39" t="s">
        <v>55</v>
      </c>
      <c r="C22" s="28">
        <v>14</v>
      </c>
      <c r="D22" s="46" t="s">
        <v>117</v>
      </c>
      <c r="E22" s="29">
        <v>1991</v>
      </c>
      <c r="F22" s="29">
        <v>348</v>
      </c>
      <c r="G22" s="30">
        <f t="shared" si="4"/>
        <v>2339</v>
      </c>
      <c r="H22" s="31">
        <f t="shared" si="6"/>
        <v>2572.9</v>
      </c>
      <c r="I22" s="16">
        <v>11300</v>
      </c>
      <c r="J22" s="32">
        <f t="shared" si="7"/>
        <v>26430700</v>
      </c>
      <c r="K22" s="32">
        <f t="shared" si="8"/>
        <v>25109165</v>
      </c>
      <c r="L22" s="32">
        <f t="shared" si="9"/>
        <v>21144560</v>
      </c>
      <c r="M22" s="33">
        <f t="shared" si="10"/>
        <v>55000</v>
      </c>
    </row>
    <row r="23" spans="1:13">
      <c r="A23" s="38">
        <v>22</v>
      </c>
      <c r="B23" s="39" t="s">
        <v>56</v>
      </c>
      <c r="C23" s="28">
        <v>14</v>
      </c>
      <c r="D23" s="46" t="s">
        <v>117</v>
      </c>
      <c r="E23" s="29">
        <v>1991</v>
      </c>
      <c r="F23" s="29">
        <v>348</v>
      </c>
      <c r="G23" s="30">
        <f t="shared" si="4"/>
        <v>2339</v>
      </c>
      <c r="H23" s="31">
        <f t="shared" si="6"/>
        <v>2572.9</v>
      </c>
      <c r="I23" s="16">
        <v>11300</v>
      </c>
      <c r="J23" s="32">
        <f t="shared" si="7"/>
        <v>26430700</v>
      </c>
      <c r="K23" s="32">
        <f t="shared" si="8"/>
        <v>25109165</v>
      </c>
      <c r="L23" s="32">
        <f t="shared" si="9"/>
        <v>21144560</v>
      </c>
      <c r="M23" s="33">
        <f t="shared" si="10"/>
        <v>55000</v>
      </c>
    </row>
    <row r="24" spans="1:13">
      <c r="A24" s="38">
        <v>23</v>
      </c>
      <c r="B24" s="39" t="s">
        <v>57</v>
      </c>
      <c r="C24" s="28">
        <v>15</v>
      </c>
      <c r="D24" s="46" t="s">
        <v>117</v>
      </c>
      <c r="E24" s="29">
        <v>1991</v>
      </c>
      <c r="F24" s="29">
        <v>348</v>
      </c>
      <c r="G24" s="30">
        <f t="shared" si="4"/>
        <v>2339</v>
      </c>
      <c r="H24" s="31">
        <f t="shared" si="6"/>
        <v>2572.9</v>
      </c>
      <c r="I24" s="16">
        <v>11400</v>
      </c>
      <c r="J24" s="32">
        <f t="shared" si="7"/>
        <v>26664600</v>
      </c>
      <c r="K24" s="32">
        <f t="shared" si="8"/>
        <v>25331370</v>
      </c>
      <c r="L24" s="32">
        <f t="shared" si="9"/>
        <v>21331680</v>
      </c>
      <c r="M24" s="33">
        <f t="shared" si="10"/>
        <v>55500</v>
      </c>
    </row>
    <row r="25" spans="1:13">
      <c r="A25" s="38">
        <v>24</v>
      </c>
      <c r="B25" s="39" t="s">
        <v>58</v>
      </c>
      <c r="C25" s="28">
        <v>15</v>
      </c>
      <c r="D25" s="46" t="s">
        <v>117</v>
      </c>
      <c r="E25" s="29">
        <v>1991</v>
      </c>
      <c r="F25" s="29">
        <v>348</v>
      </c>
      <c r="G25" s="30">
        <f t="shared" si="4"/>
        <v>2339</v>
      </c>
      <c r="H25" s="31">
        <f t="shared" si="6"/>
        <v>2572.9</v>
      </c>
      <c r="I25" s="16">
        <v>11400</v>
      </c>
      <c r="J25" s="32">
        <f t="shared" si="7"/>
        <v>26664600</v>
      </c>
      <c r="K25" s="32">
        <f t="shared" si="8"/>
        <v>25331370</v>
      </c>
      <c r="L25" s="32">
        <f t="shared" si="9"/>
        <v>21331680</v>
      </c>
      <c r="M25" s="33">
        <f t="shared" si="10"/>
        <v>55500</v>
      </c>
    </row>
    <row r="26" spans="1:13">
      <c r="A26" s="38">
        <v>25</v>
      </c>
      <c r="B26" s="39" t="s">
        <v>59</v>
      </c>
      <c r="C26" s="28">
        <v>16</v>
      </c>
      <c r="D26" s="46" t="s">
        <v>117</v>
      </c>
      <c r="E26" s="29">
        <v>1991</v>
      </c>
      <c r="F26" s="29">
        <v>348</v>
      </c>
      <c r="G26" s="30">
        <f t="shared" si="4"/>
        <v>2339</v>
      </c>
      <c r="H26" s="31">
        <f t="shared" si="6"/>
        <v>2572.9</v>
      </c>
      <c r="I26" s="16">
        <v>11500</v>
      </c>
      <c r="J26" s="32">
        <f t="shared" si="7"/>
        <v>26898500</v>
      </c>
      <c r="K26" s="32">
        <f t="shared" si="8"/>
        <v>25553575</v>
      </c>
      <c r="L26" s="32">
        <f t="shared" si="9"/>
        <v>21518800</v>
      </c>
      <c r="M26" s="33">
        <f t="shared" si="10"/>
        <v>56000</v>
      </c>
    </row>
    <row r="27" spans="1:13">
      <c r="A27" s="38">
        <v>26</v>
      </c>
      <c r="B27" s="39" t="s">
        <v>60</v>
      </c>
      <c r="C27" s="28">
        <v>16</v>
      </c>
      <c r="D27" s="46" t="s">
        <v>117</v>
      </c>
      <c r="E27" s="29">
        <v>1991</v>
      </c>
      <c r="F27" s="29">
        <v>348</v>
      </c>
      <c r="G27" s="30">
        <f t="shared" si="4"/>
        <v>2339</v>
      </c>
      <c r="H27" s="31">
        <f t="shared" si="6"/>
        <v>2572.9</v>
      </c>
      <c r="I27" s="16">
        <v>11500</v>
      </c>
      <c r="J27" s="32">
        <f t="shared" si="7"/>
        <v>26898500</v>
      </c>
      <c r="K27" s="32">
        <f t="shared" si="8"/>
        <v>25553575</v>
      </c>
      <c r="L27" s="32">
        <f t="shared" si="9"/>
        <v>21518800</v>
      </c>
      <c r="M27" s="33">
        <f t="shared" si="10"/>
        <v>56000</v>
      </c>
    </row>
    <row r="28" spans="1:13">
      <c r="A28" s="38">
        <v>27</v>
      </c>
      <c r="B28" s="39" t="s">
        <v>61</v>
      </c>
      <c r="C28" s="28">
        <v>17</v>
      </c>
      <c r="D28" s="46" t="s">
        <v>117</v>
      </c>
      <c r="E28" s="29">
        <v>1991</v>
      </c>
      <c r="F28" s="29">
        <v>348</v>
      </c>
      <c r="G28" s="30">
        <f t="shared" si="4"/>
        <v>2339</v>
      </c>
      <c r="H28" s="31">
        <f t="shared" si="6"/>
        <v>2572.9</v>
      </c>
      <c r="I28" s="16">
        <v>11600</v>
      </c>
      <c r="J28" s="32">
        <f t="shared" si="7"/>
        <v>27132400</v>
      </c>
      <c r="K28" s="32">
        <f t="shared" si="8"/>
        <v>25775780</v>
      </c>
      <c r="L28" s="32">
        <f t="shared" si="9"/>
        <v>21705920</v>
      </c>
      <c r="M28" s="33">
        <f t="shared" si="10"/>
        <v>56500</v>
      </c>
    </row>
    <row r="29" spans="1:13">
      <c r="A29" s="38">
        <v>28</v>
      </c>
      <c r="B29" s="39" t="s">
        <v>62</v>
      </c>
      <c r="C29" s="28">
        <v>17</v>
      </c>
      <c r="D29" s="46" t="s">
        <v>117</v>
      </c>
      <c r="E29" s="29">
        <v>1991</v>
      </c>
      <c r="F29" s="29">
        <v>348</v>
      </c>
      <c r="G29" s="30">
        <f t="shared" si="4"/>
        <v>2339</v>
      </c>
      <c r="H29" s="31">
        <f t="shared" si="6"/>
        <v>2572.9</v>
      </c>
      <c r="I29" s="16">
        <v>11600</v>
      </c>
      <c r="J29" s="32">
        <f t="shared" si="7"/>
        <v>27132400</v>
      </c>
      <c r="K29" s="32">
        <f t="shared" si="8"/>
        <v>25775780</v>
      </c>
      <c r="L29" s="32">
        <f t="shared" si="9"/>
        <v>21705920</v>
      </c>
      <c r="M29" s="33">
        <f t="shared" si="10"/>
        <v>56500</v>
      </c>
    </row>
    <row r="30" spans="1:13">
      <c r="A30" s="38">
        <v>29</v>
      </c>
      <c r="B30" s="39" t="s">
        <v>70</v>
      </c>
      <c r="C30" s="28">
        <v>18</v>
      </c>
      <c r="D30" s="46" t="s">
        <v>117</v>
      </c>
      <c r="E30" s="29">
        <v>1991</v>
      </c>
      <c r="F30" s="29">
        <v>348</v>
      </c>
      <c r="G30" s="30">
        <f t="shared" si="4"/>
        <v>2339</v>
      </c>
      <c r="H30" s="31">
        <f t="shared" si="6"/>
        <v>2572.9</v>
      </c>
      <c r="I30" s="16">
        <v>11700</v>
      </c>
      <c r="J30" s="32">
        <f t="shared" si="7"/>
        <v>27366300</v>
      </c>
      <c r="K30" s="32">
        <f t="shared" si="8"/>
        <v>25997985</v>
      </c>
      <c r="L30" s="32">
        <f t="shared" si="9"/>
        <v>21893040</v>
      </c>
      <c r="M30" s="33">
        <f t="shared" si="10"/>
        <v>57000</v>
      </c>
    </row>
    <row r="31" spans="1:13">
      <c r="A31" s="38">
        <v>30</v>
      </c>
      <c r="B31" s="39" t="s">
        <v>98</v>
      </c>
      <c r="C31" s="28">
        <v>18</v>
      </c>
      <c r="D31" s="46" t="s">
        <v>117</v>
      </c>
      <c r="E31" s="29">
        <v>1991</v>
      </c>
      <c r="F31" s="29">
        <v>348</v>
      </c>
      <c r="G31" s="30">
        <f t="shared" si="4"/>
        <v>2339</v>
      </c>
      <c r="H31" s="31">
        <f t="shared" si="6"/>
        <v>2572.9</v>
      </c>
      <c r="I31" s="16">
        <v>11700</v>
      </c>
      <c r="J31" s="32">
        <f t="shared" si="7"/>
        <v>27366300</v>
      </c>
      <c r="K31" s="32">
        <f t="shared" si="8"/>
        <v>25997985</v>
      </c>
      <c r="L31" s="32">
        <f t="shared" si="9"/>
        <v>21893040</v>
      </c>
      <c r="M31" s="33">
        <f t="shared" si="10"/>
        <v>57000</v>
      </c>
    </row>
    <row r="32" spans="1:13">
      <c r="A32" s="38">
        <v>31</v>
      </c>
      <c r="B32" s="39" t="s">
        <v>71</v>
      </c>
      <c r="C32" s="28">
        <v>19</v>
      </c>
      <c r="D32" s="46" t="s">
        <v>117</v>
      </c>
      <c r="E32" s="29">
        <v>1991</v>
      </c>
      <c r="F32" s="29">
        <v>348</v>
      </c>
      <c r="G32" s="30">
        <f t="shared" si="4"/>
        <v>2339</v>
      </c>
      <c r="H32" s="31">
        <f t="shared" si="6"/>
        <v>2572.9</v>
      </c>
      <c r="I32" s="16">
        <v>11800</v>
      </c>
      <c r="J32" s="32">
        <f t="shared" si="7"/>
        <v>27600200</v>
      </c>
      <c r="K32" s="32">
        <f t="shared" si="8"/>
        <v>26220190</v>
      </c>
      <c r="L32" s="32">
        <f t="shared" si="9"/>
        <v>22080160</v>
      </c>
      <c r="M32" s="33">
        <f t="shared" si="10"/>
        <v>57500</v>
      </c>
    </row>
    <row r="33" spans="1:13">
      <c r="A33" s="38">
        <v>32</v>
      </c>
      <c r="B33" s="39" t="s">
        <v>99</v>
      </c>
      <c r="C33" s="28">
        <v>19</v>
      </c>
      <c r="D33" s="46" t="s">
        <v>117</v>
      </c>
      <c r="E33" s="29">
        <v>1991</v>
      </c>
      <c r="F33" s="29">
        <v>348</v>
      </c>
      <c r="G33" s="30">
        <f t="shared" si="4"/>
        <v>2339</v>
      </c>
      <c r="H33" s="31">
        <f t="shared" si="6"/>
        <v>2572.9</v>
      </c>
      <c r="I33" s="16">
        <v>11800</v>
      </c>
      <c r="J33" s="32">
        <f t="shared" si="7"/>
        <v>27600200</v>
      </c>
      <c r="K33" s="32">
        <f t="shared" si="8"/>
        <v>26220190</v>
      </c>
      <c r="L33" s="32">
        <f t="shared" si="9"/>
        <v>22080160</v>
      </c>
      <c r="M33" s="33">
        <f t="shared" si="10"/>
        <v>57500</v>
      </c>
    </row>
    <row r="34" spans="1:13">
      <c r="A34" s="38">
        <v>33</v>
      </c>
      <c r="B34" s="39" t="s">
        <v>95</v>
      </c>
      <c r="C34" s="28">
        <v>20</v>
      </c>
      <c r="D34" s="46" t="s">
        <v>117</v>
      </c>
      <c r="E34" s="29">
        <v>1991</v>
      </c>
      <c r="F34" s="29">
        <v>348</v>
      </c>
      <c r="G34" s="30">
        <f t="shared" si="4"/>
        <v>2339</v>
      </c>
      <c r="H34" s="31">
        <f t="shared" si="6"/>
        <v>2572.9</v>
      </c>
      <c r="I34" s="16">
        <v>11900</v>
      </c>
      <c r="J34" s="32">
        <f t="shared" si="7"/>
        <v>27834100</v>
      </c>
      <c r="K34" s="32">
        <f t="shared" si="8"/>
        <v>26442395</v>
      </c>
      <c r="L34" s="32">
        <f t="shared" si="9"/>
        <v>22267280</v>
      </c>
      <c r="M34" s="33">
        <f t="shared" si="10"/>
        <v>58000</v>
      </c>
    </row>
    <row r="35" spans="1:13">
      <c r="A35" s="38">
        <v>34</v>
      </c>
      <c r="B35" s="39" t="s">
        <v>100</v>
      </c>
      <c r="C35" s="28">
        <v>20</v>
      </c>
      <c r="D35" s="46" t="s">
        <v>117</v>
      </c>
      <c r="E35" s="29">
        <v>1991</v>
      </c>
      <c r="F35" s="29">
        <v>348</v>
      </c>
      <c r="G35" s="30">
        <f t="shared" si="4"/>
        <v>2339</v>
      </c>
      <c r="H35" s="31">
        <f t="shared" si="6"/>
        <v>2572.9</v>
      </c>
      <c r="I35" s="16">
        <v>11900</v>
      </c>
      <c r="J35" s="32">
        <f t="shared" si="7"/>
        <v>27834100</v>
      </c>
      <c r="K35" s="32">
        <f t="shared" si="8"/>
        <v>26442395</v>
      </c>
      <c r="L35" s="32">
        <f t="shared" si="9"/>
        <v>22267280</v>
      </c>
      <c r="M35" s="33">
        <f t="shared" si="10"/>
        <v>58000</v>
      </c>
    </row>
    <row r="36" spans="1:13">
      <c r="A36" s="38">
        <v>35</v>
      </c>
      <c r="B36" s="39" t="s">
        <v>96</v>
      </c>
      <c r="C36" s="28">
        <v>21</v>
      </c>
      <c r="D36" s="46" t="s">
        <v>117</v>
      </c>
      <c r="E36" s="29">
        <v>1991</v>
      </c>
      <c r="F36" s="29">
        <v>348</v>
      </c>
      <c r="G36" s="30">
        <f t="shared" si="4"/>
        <v>2339</v>
      </c>
      <c r="H36" s="31">
        <f t="shared" si="6"/>
        <v>2572.9</v>
      </c>
      <c r="I36" s="16">
        <v>12000</v>
      </c>
      <c r="J36" s="32">
        <f t="shared" si="7"/>
        <v>28068000</v>
      </c>
      <c r="K36" s="32">
        <f t="shared" si="8"/>
        <v>26664600</v>
      </c>
      <c r="L36" s="32">
        <f t="shared" si="9"/>
        <v>22454400</v>
      </c>
      <c r="M36" s="33">
        <f t="shared" si="10"/>
        <v>58500</v>
      </c>
    </row>
    <row r="37" spans="1:13">
      <c r="A37" s="38">
        <v>36</v>
      </c>
      <c r="B37" s="39" t="s">
        <v>101</v>
      </c>
      <c r="C37" s="28">
        <v>21</v>
      </c>
      <c r="D37" s="46" t="s">
        <v>117</v>
      </c>
      <c r="E37" s="29">
        <v>1991</v>
      </c>
      <c r="F37" s="29">
        <v>348</v>
      </c>
      <c r="G37" s="30">
        <f t="shared" si="4"/>
        <v>2339</v>
      </c>
      <c r="H37" s="31">
        <f t="shared" si="6"/>
        <v>2572.9</v>
      </c>
      <c r="I37" s="16">
        <v>12000</v>
      </c>
      <c r="J37" s="32">
        <f t="shared" si="7"/>
        <v>28068000</v>
      </c>
      <c r="K37" s="32">
        <f t="shared" si="8"/>
        <v>26664600</v>
      </c>
      <c r="L37" s="32">
        <f t="shared" si="9"/>
        <v>22454400</v>
      </c>
      <c r="M37" s="33">
        <f t="shared" si="10"/>
        <v>58500</v>
      </c>
    </row>
    <row r="38" spans="1:13">
      <c r="A38" s="38">
        <v>37</v>
      </c>
      <c r="B38" s="39" t="s">
        <v>97</v>
      </c>
      <c r="C38" s="28">
        <v>22</v>
      </c>
      <c r="D38" s="46" t="s">
        <v>117</v>
      </c>
      <c r="E38" s="29">
        <v>1991</v>
      </c>
      <c r="F38" s="29">
        <v>348</v>
      </c>
      <c r="G38" s="30">
        <f t="shared" si="4"/>
        <v>2339</v>
      </c>
      <c r="H38" s="31">
        <f t="shared" si="6"/>
        <v>2572.9</v>
      </c>
      <c r="I38" s="16">
        <v>12100</v>
      </c>
      <c r="J38" s="32">
        <f t="shared" si="7"/>
        <v>28301900</v>
      </c>
      <c r="K38" s="32">
        <f t="shared" si="8"/>
        <v>26886805</v>
      </c>
      <c r="L38" s="32">
        <f t="shared" si="9"/>
        <v>22641520</v>
      </c>
      <c r="M38" s="33">
        <f t="shared" si="10"/>
        <v>59000</v>
      </c>
    </row>
    <row r="39" spans="1:13">
      <c r="A39" s="38">
        <v>38</v>
      </c>
      <c r="B39" s="39" t="s">
        <v>102</v>
      </c>
      <c r="C39" s="28">
        <v>22</v>
      </c>
      <c r="D39" s="46" t="s">
        <v>117</v>
      </c>
      <c r="E39" s="29">
        <v>1991</v>
      </c>
      <c r="F39" s="29">
        <v>348</v>
      </c>
      <c r="G39" s="30">
        <f t="shared" si="4"/>
        <v>2339</v>
      </c>
      <c r="H39" s="31">
        <f t="shared" si="6"/>
        <v>2572.9</v>
      </c>
      <c r="I39" s="16">
        <v>12100</v>
      </c>
      <c r="J39" s="32">
        <f t="shared" si="7"/>
        <v>28301900</v>
      </c>
      <c r="K39" s="32">
        <f t="shared" si="8"/>
        <v>26886805</v>
      </c>
      <c r="L39" s="32">
        <f t="shared" si="9"/>
        <v>22641520</v>
      </c>
      <c r="M39" s="33">
        <f t="shared" si="10"/>
        <v>59000</v>
      </c>
    </row>
    <row r="40" spans="1:13">
      <c r="A40" s="38">
        <v>39</v>
      </c>
      <c r="B40" s="39" t="s">
        <v>103</v>
      </c>
      <c r="C40" s="28">
        <v>23</v>
      </c>
      <c r="D40" s="46" t="s">
        <v>117</v>
      </c>
      <c r="E40" s="29">
        <v>1991</v>
      </c>
      <c r="F40" s="29">
        <v>348</v>
      </c>
      <c r="G40" s="30">
        <f t="shared" si="4"/>
        <v>2339</v>
      </c>
      <c r="H40" s="31">
        <f t="shared" si="6"/>
        <v>2572.9</v>
      </c>
      <c r="I40" s="16">
        <v>12200</v>
      </c>
      <c r="J40" s="32">
        <f t="shared" si="7"/>
        <v>28535800</v>
      </c>
      <c r="K40" s="32">
        <f t="shared" si="8"/>
        <v>27109010</v>
      </c>
      <c r="L40" s="32">
        <f t="shared" si="9"/>
        <v>22828640</v>
      </c>
      <c r="M40" s="33">
        <f t="shared" si="10"/>
        <v>59500</v>
      </c>
    </row>
    <row r="41" spans="1:13">
      <c r="A41" s="38">
        <v>40</v>
      </c>
      <c r="B41" s="39" t="s">
        <v>104</v>
      </c>
      <c r="C41" s="28">
        <v>23</v>
      </c>
      <c r="D41" s="46" t="s">
        <v>117</v>
      </c>
      <c r="E41" s="29">
        <v>1991</v>
      </c>
      <c r="F41" s="29">
        <v>348</v>
      </c>
      <c r="G41" s="30">
        <f t="shared" si="4"/>
        <v>2339</v>
      </c>
      <c r="H41" s="31">
        <f t="shared" si="6"/>
        <v>2572.9</v>
      </c>
      <c r="I41" s="16">
        <v>12200</v>
      </c>
      <c r="J41" s="32">
        <f t="shared" si="7"/>
        <v>28535800</v>
      </c>
      <c r="K41" s="32">
        <f t="shared" si="8"/>
        <v>27109010</v>
      </c>
      <c r="L41" s="32">
        <f t="shared" si="9"/>
        <v>22828640</v>
      </c>
      <c r="M41" s="33">
        <f t="shared" si="10"/>
        <v>59500</v>
      </c>
    </row>
    <row r="42" spans="1:13">
      <c r="A42" s="38">
        <v>41</v>
      </c>
      <c r="B42" s="39" t="s">
        <v>105</v>
      </c>
      <c r="C42" s="28">
        <v>24</v>
      </c>
      <c r="D42" s="46" t="s">
        <v>117</v>
      </c>
      <c r="E42" s="29">
        <v>1991</v>
      </c>
      <c r="F42" s="29">
        <v>348</v>
      </c>
      <c r="G42" s="30">
        <f t="shared" si="4"/>
        <v>2339</v>
      </c>
      <c r="H42" s="31">
        <f t="shared" si="6"/>
        <v>2572.9</v>
      </c>
      <c r="I42" s="16">
        <v>12300</v>
      </c>
      <c r="J42" s="32">
        <f t="shared" si="7"/>
        <v>28769700</v>
      </c>
      <c r="K42" s="32">
        <f t="shared" si="8"/>
        <v>27331215</v>
      </c>
      <c r="L42" s="32">
        <f t="shared" si="9"/>
        <v>23015760</v>
      </c>
      <c r="M42" s="33">
        <f t="shared" si="10"/>
        <v>60000</v>
      </c>
    </row>
    <row r="43" spans="1:13">
      <c r="A43" s="38">
        <v>42</v>
      </c>
      <c r="B43" s="39" t="s">
        <v>106</v>
      </c>
      <c r="C43" s="28">
        <v>24</v>
      </c>
      <c r="D43" s="46" t="s">
        <v>117</v>
      </c>
      <c r="E43" s="29">
        <v>1991</v>
      </c>
      <c r="F43" s="29">
        <v>348</v>
      </c>
      <c r="G43" s="30">
        <f t="shared" si="4"/>
        <v>2339</v>
      </c>
      <c r="H43" s="31">
        <f t="shared" si="6"/>
        <v>2572.9</v>
      </c>
      <c r="I43" s="16">
        <v>12300</v>
      </c>
      <c r="J43" s="32">
        <f t="shared" si="7"/>
        <v>28769700</v>
      </c>
      <c r="K43" s="32">
        <f t="shared" si="8"/>
        <v>27331215</v>
      </c>
      <c r="L43" s="32">
        <f t="shared" si="9"/>
        <v>23015760</v>
      </c>
      <c r="M43" s="33">
        <f t="shared" si="10"/>
        <v>60000</v>
      </c>
    </row>
    <row r="44" spans="1:13">
      <c r="A44" s="38">
        <v>43</v>
      </c>
      <c r="B44" s="39" t="s">
        <v>107</v>
      </c>
      <c r="C44" s="28">
        <v>25</v>
      </c>
      <c r="D44" s="46" t="s">
        <v>117</v>
      </c>
      <c r="E44" s="29">
        <v>1991</v>
      </c>
      <c r="F44" s="29">
        <v>348</v>
      </c>
      <c r="G44" s="30">
        <f t="shared" si="4"/>
        <v>2339</v>
      </c>
      <c r="H44" s="31">
        <f t="shared" si="6"/>
        <v>2572.9</v>
      </c>
      <c r="I44" s="16">
        <v>12400</v>
      </c>
      <c r="J44" s="32">
        <f t="shared" si="7"/>
        <v>29003600</v>
      </c>
      <c r="K44" s="32">
        <f t="shared" si="8"/>
        <v>27553420</v>
      </c>
      <c r="L44" s="32">
        <f t="shared" si="9"/>
        <v>23202880</v>
      </c>
      <c r="M44" s="33">
        <f t="shared" si="10"/>
        <v>60500</v>
      </c>
    </row>
    <row r="45" spans="1:13">
      <c r="A45" s="38">
        <v>44</v>
      </c>
      <c r="B45" s="39" t="s">
        <v>108</v>
      </c>
      <c r="C45" s="28">
        <v>25</v>
      </c>
      <c r="D45" s="46" t="s">
        <v>117</v>
      </c>
      <c r="E45" s="29">
        <v>1991</v>
      </c>
      <c r="F45" s="29">
        <v>348</v>
      </c>
      <c r="G45" s="30">
        <f t="shared" si="4"/>
        <v>2339</v>
      </c>
      <c r="H45" s="31">
        <f t="shared" si="6"/>
        <v>2572.9</v>
      </c>
      <c r="I45" s="16">
        <v>12400</v>
      </c>
      <c r="J45" s="32">
        <f t="shared" si="7"/>
        <v>29003600</v>
      </c>
      <c r="K45" s="32">
        <f t="shared" si="8"/>
        <v>27553420</v>
      </c>
      <c r="L45" s="32">
        <f t="shared" si="9"/>
        <v>23202880</v>
      </c>
      <c r="M45" s="33">
        <f t="shared" si="10"/>
        <v>60500</v>
      </c>
    </row>
    <row r="46" spans="1:13">
      <c r="A46" s="38">
        <v>45</v>
      </c>
      <c r="B46" s="39" t="s">
        <v>109</v>
      </c>
      <c r="C46" s="28">
        <v>26</v>
      </c>
      <c r="D46" s="46" t="s">
        <v>117</v>
      </c>
      <c r="E46" s="29">
        <v>1991</v>
      </c>
      <c r="F46" s="29">
        <v>348</v>
      </c>
      <c r="G46" s="30">
        <f t="shared" si="4"/>
        <v>2339</v>
      </c>
      <c r="H46" s="31">
        <f t="shared" si="6"/>
        <v>2572.9</v>
      </c>
      <c r="I46" s="16">
        <v>12500</v>
      </c>
      <c r="J46" s="32">
        <f t="shared" si="7"/>
        <v>29237500</v>
      </c>
      <c r="K46" s="32">
        <f t="shared" si="8"/>
        <v>27775625</v>
      </c>
      <c r="L46" s="32">
        <f t="shared" si="9"/>
        <v>23390000</v>
      </c>
      <c r="M46" s="33">
        <f t="shared" si="10"/>
        <v>61000</v>
      </c>
    </row>
    <row r="47" spans="1:13">
      <c r="A47" s="38">
        <v>46</v>
      </c>
      <c r="B47" s="39" t="s">
        <v>110</v>
      </c>
      <c r="C47" s="28">
        <v>26</v>
      </c>
      <c r="D47" s="46" t="s">
        <v>117</v>
      </c>
      <c r="E47" s="29">
        <v>1991</v>
      </c>
      <c r="F47" s="29">
        <v>348</v>
      </c>
      <c r="G47" s="30">
        <f t="shared" si="4"/>
        <v>2339</v>
      </c>
      <c r="H47" s="31">
        <f t="shared" si="6"/>
        <v>2572.9</v>
      </c>
      <c r="I47" s="16">
        <v>12500</v>
      </c>
      <c r="J47" s="32">
        <f t="shared" si="7"/>
        <v>29237500</v>
      </c>
      <c r="K47" s="32">
        <f t="shared" si="8"/>
        <v>27775625</v>
      </c>
      <c r="L47" s="32">
        <f t="shared" si="9"/>
        <v>23390000</v>
      </c>
      <c r="M47" s="33">
        <f t="shared" si="10"/>
        <v>61000</v>
      </c>
    </row>
    <row r="48" spans="1:13">
      <c r="A48" s="38">
        <v>47</v>
      </c>
      <c r="B48" s="39" t="s">
        <v>111</v>
      </c>
      <c r="C48" s="28">
        <v>27</v>
      </c>
      <c r="D48" s="46" t="s">
        <v>117</v>
      </c>
      <c r="E48" s="29">
        <v>1991</v>
      </c>
      <c r="F48" s="29">
        <v>348</v>
      </c>
      <c r="G48" s="30">
        <f t="shared" si="4"/>
        <v>2339</v>
      </c>
      <c r="H48" s="31">
        <f t="shared" si="6"/>
        <v>2572.9</v>
      </c>
      <c r="I48" s="16">
        <v>12600</v>
      </c>
      <c r="J48" s="32">
        <f t="shared" si="7"/>
        <v>29471400</v>
      </c>
      <c r="K48" s="32">
        <f t="shared" si="8"/>
        <v>27997830</v>
      </c>
      <c r="L48" s="32">
        <f t="shared" si="9"/>
        <v>23577120</v>
      </c>
      <c r="M48" s="33">
        <f t="shared" si="10"/>
        <v>61500</v>
      </c>
    </row>
    <row r="49" spans="1:13">
      <c r="A49" s="38">
        <v>48</v>
      </c>
      <c r="B49" s="39" t="s">
        <v>112</v>
      </c>
      <c r="C49" s="28">
        <v>27</v>
      </c>
      <c r="D49" s="46" t="s">
        <v>117</v>
      </c>
      <c r="E49" s="29">
        <v>1991</v>
      </c>
      <c r="F49" s="29">
        <v>348</v>
      </c>
      <c r="G49" s="30">
        <f t="shared" si="4"/>
        <v>2339</v>
      </c>
      <c r="H49" s="31">
        <f t="shared" si="6"/>
        <v>2572.9</v>
      </c>
      <c r="I49" s="16">
        <v>12600</v>
      </c>
      <c r="J49" s="32">
        <f t="shared" si="7"/>
        <v>29471400</v>
      </c>
      <c r="K49" s="32">
        <f t="shared" si="8"/>
        <v>27997830</v>
      </c>
      <c r="L49" s="32">
        <f t="shared" si="9"/>
        <v>23577120</v>
      </c>
      <c r="M49" s="33">
        <f t="shared" si="10"/>
        <v>61500</v>
      </c>
    </row>
    <row r="50" spans="1:13">
      <c r="A50" s="38">
        <v>49</v>
      </c>
      <c r="B50" s="39" t="s">
        <v>113</v>
      </c>
      <c r="C50" s="28">
        <v>28</v>
      </c>
      <c r="D50" s="46" t="s">
        <v>117</v>
      </c>
      <c r="E50" s="29">
        <v>1991</v>
      </c>
      <c r="F50" s="29">
        <v>348</v>
      </c>
      <c r="G50" s="30">
        <f t="shared" si="4"/>
        <v>2339</v>
      </c>
      <c r="H50" s="31">
        <f t="shared" si="6"/>
        <v>2572.9</v>
      </c>
      <c r="I50" s="16">
        <v>12700</v>
      </c>
      <c r="J50" s="32">
        <f t="shared" si="7"/>
        <v>29705300</v>
      </c>
      <c r="K50" s="32">
        <f t="shared" si="8"/>
        <v>28220035</v>
      </c>
      <c r="L50" s="32">
        <f t="shared" si="9"/>
        <v>23764240</v>
      </c>
      <c r="M50" s="33">
        <f t="shared" si="10"/>
        <v>62000</v>
      </c>
    </row>
    <row r="51" spans="1:13">
      <c r="A51" s="38">
        <v>50</v>
      </c>
      <c r="B51" s="39" t="s">
        <v>114</v>
      </c>
      <c r="C51" s="28">
        <v>28</v>
      </c>
      <c r="D51" s="46" t="s">
        <v>117</v>
      </c>
      <c r="E51" s="29">
        <v>1991</v>
      </c>
      <c r="F51" s="29">
        <v>348</v>
      </c>
      <c r="G51" s="30">
        <f t="shared" si="4"/>
        <v>2339</v>
      </c>
      <c r="H51" s="31">
        <f t="shared" si="6"/>
        <v>2572.9</v>
      </c>
      <c r="I51" s="16">
        <v>12700</v>
      </c>
      <c r="J51" s="32">
        <f t="shared" si="7"/>
        <v>29705300</v>
      </c>
      <c r="K51" s="32">
        <f t="shared" si="8"/>
        <v>28220035</v>
      </c>
      <c r="L51" s="32">
        <f t="shared" si="9"/>
        <v>23764240</v>
      </c>
      <c r="M51" s="33">
        <f t="shared" si="10"/>
        <v>62000</v>
      </c>
    </row>
    <row r="52" spans="1:13">
      <c r="A52" s="38">
        <v>51</v>
      </c>
      <c r="B52" s="39" t="s">
        <v>115</v>
      </c>
      <c r="C52" s="28">
        <v>29</v>
      </c>
      <c r="D52" s="46" t="s">
        <v>117</v>
      </c>
      <c r="E52" s="29">
        <v>1991</v>
      </c>
      <c r="F52" s="29">
        <v>348</v>
      </c>
      <c r="G52" s="30">
        <f t="shared" si="4"/>
        <v>2339</v>
      </c>
      <c r="H52" s="31">
        <f t="shared" si="6"/>
        <v>2572.9</v>
      </c>
      <c r="I52" s="16">
        <v>12800</v>
      </c>
      <c r="J52" s="32">
        <f t="shared" si="7"/>
        <v>29939200</v>
      </c>
      <c r="K52" s="32">
        <f t="shared" si="8"/>
        <v>28442240</v>
      </c>
      <c r="L52" s="32">
        <f t="shared" si="9"/>
        <v>23951360</v>
      </c>
      <c r="M52" s="33">
        <f t="shared" si="10"/>
        <v>62500</v>
      </c>
    </row>
    <row r="53" spans="1:13">
      <c r="A53" s="38">
        <v>52</v>
      </c>
      <c r="B53" s="39" t="s">
        <v>116</v>
      </c>
      <c r="C53" s="28">
        <v>29</v>
      </c>
      <c r="D53" s="46" t="s">
        <v>117</v>
      </c>
      <c r="E53" s="29">
        <v>1991</v>
      </c>
      <c r="F53" s="29">
        <v>348</v>
      </c>
      <c r="G53" s="30">
        <f t="shared" si="4"/>
        <v>2339</v>
      </c>
      <c r="H53" s="31">
        <f t="shared" si="6"/>
        <v>2572.9</v>
      </c>
      <c r="I53" s="16">
        <v>12800</v>
      </c>
      <c r="J53" s="32">
        <f t="shared" si="7"/>
        <v>29939200</v>
      </c>
      <c r="K53" s="32">
        <f t="shared" si="8"/>
        <v>28442240</v>
      </c>
      <c r="L53" s="32">
        <f t="shared" si="9"/>
        <v>23951360</v>
      </c>
      <c r="M53" s="33">
        <f t="shared" si="10"/>
        <v>62500</v>
      </c>
    </row>
    <row r="54" spans="1:13" ht="16.5">
      <c r="A54" s="51" t="s">
        <v>2</v>
      </c>
      <c r="B54" s="52"/>
      <c r="C54" s="52"/>
      <c r="D54" s="53"/>
      <c r="E54" s="34">
        <f>SUM(E2:E53)</f>
        <v>103532</v>
      </c>
      <c r="F54" s="34">
        <f>SUM(F2:F53)</f>
        <v>18096</v>
      </c>
      <c r="G54" s="34">
        <f>SUM(G2:G53)</f>
        <v>121628</v>
      </c>
      <c r="H54" s="34">
        <f>SUM(H2:H53)</f>
        <v>133790.79999999987</v>
      </c>
      <c r="I54" s="14"/>
      <c r="J54" s="35">
        <f>SUM(J2:J53)</f>
        <v>1404803400</v>
      </c>
      <c r="K54" s="35">
        <f>SUM(K2:K53)</f>
        <v>1334563230</v>
      </c>
      <c r="L54" s="35">
        <f>SUM(L2:L53)</f>
        <v>1123842720</v>
      </c>
      <c r="M54" s="36"/>
    </row>
    <row r="56" spans="1:13">
      <c r="J56">
        <v>1404803400</v>
      </c>
    </row>
  </sheetData>
  <mergeCells count="1">
    <mergeCell ref="A54:D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="115" zoomScaleNormal="115" workbookViewId="0">
      <selection activeCell="H7" sqref="H7"/>
    </sheetView>
  </sheetViews>
  <sheetFormatPr defaultRowHeight="15"/>
  <cols>
    <col min="1" max="1" width="4.7109375" style="11" customWidth="1"/>
    <col min="2" max="2" width="6.85546875" customWidth="1"/>
    <col min="3" max="3" width="7" customWidth="1"/>
    <col min="4" max="4" width="9" customWidth="1"/>
    <col min="5" max="5" width="11.28515625" customWidth="1"/>
    <col min="6" max="6" width="13.7109375" customWidth="1"/>
    <col min="7" max="7" width="10.42578125" customWidth="1"/>
    <col min="8" max="8" width="11.7109375" customWidth="1"/>
    <col min="9" max="9" width="13.28515625" customWidth="1"/>
    <col min="10" max="10" width="12.85546875" customWidth="1"/>
    <col min="11" max="11" width="15.5703125" customWidth="1"/>
    <col min="12" max="12" width="13.85546875" customWidth="1"/>
    <col min="13" max="13" width="11.42578125" style="18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54" customHeight="1">
      <c r="A1" s="5" t="s">
        <v>0</v>
      </c>
      <c r="B1" s="6" t="s">
        <v>3</v>
      </c>
      <c r="C1" s="6" t="s">
        <v>1</v>
      </c>
      <c r="D1" s="6" t="s">
        <v>4</v>
      </c>
      <c r="E1" s="7" t="s">
        <v>6</v>
      </c>
      <c r="F1" s="6" t="s">
        <v>120</v>
      </c>
      <c r="G1" s="9" t="s">
        <v>5</v>
      </c>
      <c r="H1" s="6" t="s">
        <v>12</v>
      </c>
      <c r="I1" s="6" t="s">
        <v>11</v>
      </c>
      <c r="J1" s="21" t="s">
        <v>7</v>
      </c>
      <c r="K1" s="21" t="s">
        <v>8</v>
      </c>
      <c r="L1" s="21" t="s">
        <v>9</v>
      </c>
      <c r="M1" s="6" t="s">
        <v>10</v>
      </c>
    </row>
    <row r="2" spans="1:17">
      <c r="A2" s="38">
        <v>1</v>
      </c>
      <c r="B2" s="39" t="s">
        <v>72</v>
      </c>
      <c r="C2" s="28">
        <v>1</v>
      </c>
      <c r="D2" s="10" t="s">
        <v>94</v>
      </c>
      <c r="E2" s="10">
        <v>2866</v>
      </c>
      <c r="F2" s="10">
        <v>695</v>
      </c>
      <c r="G2" s="26">
        <f>F2+E2</f>
        <v>3561</v>
      </c>
      <c r="H2" s="12">
        <f t="shared" ref="H2:H23" si="0">G2*1.1</f>
        <v>3917.1000000000004</v>
      </c>
      <c r="I2" s="16">
        <v>10300</v>
      </c>
      <c r="J2" s="22">
        <f t="shared" ref="J2:J20" si="1">I2*G2</f>
        <v>36678300</v>
      </c>
      <c r="K2" s="22">
        <f t="shared" ref="K2:K20" si="2">J2*0.95</f>
        <v>34844385</v>
      </c>
      <c r="L2" s="22">
        <f t="shared" ref="L2:L5" si="3">J2*0.8</f>
        <v>29342640</v>
      </c>
      <c r="M2" s="17">
        <f t="shared" ref="M2:M20" si="4">MROUND((J2*0.025/12),500)</f>
        <v>76500</v>
      </c>
      <c r="O2" s="1"/>
      <c r="P2" s="2"/>
      <c r="Q2" s="2"/>
    </row>
    <row r="3" spans="1:17">
      <c r="A3" s="38">
        <v>2</v>
      </c>
      <c r="B3" s="39" t="s">
        <v>73</v>
      </c>
      <c r="C3" s="28">
        <v>2</v>
      </c>
      <c r="D3" s="10" t="s">
        <v>94</v>
      </c>
      <c r="E3" s="10">
        <v>2584</v>
      </c>
      <c r="F3" s="10">
        <v>507</v>
      </c>
      <c r="G3" s="26">
        <f t="shared" ref="G3:G23" si="5">F3+E3</f>
        <v>3091</v>
      </c>
      <c r="H3" s="12">
        <f t="shared" si="0"/>
        <v>3400.1000000000004</v>
      </c>
      <c r="I3" s="16">
        <v>10300</v>
      </c>
      <c r="J3" s="22">
        <f t="shared" si="1"/>
        <v>31837300</v>
      </c>
      <c r="K3" s="22">
        <f t="shared" si="2"/>
        <v>30245435</v>
      </c>
      <c r="L3" s="22">
        <f t="shared" si="3"/>
        <v>25469840</v>
      </c>
      <c r="M3" s="17">
        <f t="shared" si="4"/>
        <v>66500</v>
      </c>
      <c r="O3" s="2"/>
      <c r="P3" s="2"/>
    </row>
    <row r="4" spans="1:17">
      <c r="A4" s="38">
        <v>3</v>
      </c>
      <c r="B4" s="39" t="s">
        <v>74</v>
      </c>
      <c r="C4" s="28">
        <v>3</v>
      </c>
      <c r="D4" s="10" t="s">
        <v>94</v>
      </c>
      <c r="E4" s="10">
        <v>2866</v>
      </c>
      <c r="F4" s="10">
        <v>695</v>
      </c>
      <c r="G4" s="26">
        <f t="shared" si="5"/>
        <v>3561</v>
      </c>
      <c r="H4" s="12">
        <f t="shared" si="0"/>
        <v>3917.1000000000004</v>
      </c>
      <c r="I4" s="16">
        <v>10300</v>
      </c>
      <c r="J4" s="22">
        <f t="shared" si="1"/>
        <v>36678300</v>
      </c>
      <c r="K4" s="22">
        <f t="shared" si="2"/>
        <v>34844385</v>
      </c>
      <c r="L4" s="22">
        <f t="shared" si="3"/>
        <v>29342640</v>
      </c>
      <c r="M4" s="17">
        <f t="shared" si="4"/>
        <v>76500</v>
      </c>
      <c r="O4" s="2"/>
      <c r="P4" s="2"/>
    </row>
    <row r="5" spans="1:17">
      <c r="A5" s="38">
        <v>4</v>
      </c>
      <c r="B5" s="39" t="s">
        <v>75</v>
      </c>
      <c r="C5" s="28">
        <v>4</v>
      </c>
      <c r="D5" s="10" t="s">
        <v>94</v>
      </c>
      <c r="E5" s="10">
        <v>2584</v>
      </c>
      <c r="F5" s="10">
        <v>507</v>
      </c>
      <c r="G5" s="26">
        <f t="shared" si="5"/>
        <v>3091</v>
      </c>
      <c r="H5" s="12">
        <f t="shared" si="0"/>
        <v>3400.1000000000004</v>
      </c>
      <c r="I5" s="16">
        <v>10300</v>
      </c>
      <c r="J5" s="22">
        <f t="shared" si="1"/>
        <v>31837300</v>
      </c>
      <c r="K5" s="22">
        <f t="shared" si="2"/>
        <v>30245435</v>
      </c>
      <c r="L5" s="22">
        <f t="shared" si="3"/>
        <v>25469840</v>
      </c>
      <c r="M5" s="17">
        <f t="shared" si="4"/>
        <v>66500</v>
      </c>
      <c r="O5" s="2"/>
      <c r="P5" s="2"/>
    </row>
    <row r="6" spans="1:17">
      <c r="A6" s="38">
        <v>5</v>
      </c>
      <c r="B6" s="39" t="s">
        <v>76</v>
      </c>
      <c r="C6" s="28">
        <v>5</v>
      </c>
      <c r="D6" s="10" t="s">
        <v>94</v>
      </c>
      <c r="E6" s="10">
        <v>2866</v>
      </c>
      <c r="F6" s="10">
        <v>695</v>
      </c>
      <c r="G6" s="26">
        <f t="shared" si="5"/>
        <v>3561</v>
      </c>
      <c r="H6" s="12">
        <f t="shared" si="0"/>
        <v>3917.1000000000004</v>
      </c>
      <c r="I6" s="16">
        <v>10400</v>
      </c>
      <c r="J6" s="22">
        <f t="shared" si="1"/>
        <v>37034400</v>
      </c>
      <c r="K6" s="22">
        <f t="shared" si="2"/>
        <v>35182680</v>
      </c>
      <c r="L6" s="22">
        <f t="shared" ref="L6:L20" si="6">J6*0.8</f>
        <v>29627520</v>
      </c>
      <c r="M6" s="17">
        <f t="shared" si="4"/>
        <v>77000</v>
      </c>
      <c r="O6" s="2"/>
      <c r="P6" s="2"/>
    </row>
    <row r="7" spans="1:17">
      <c r="A7" s="38">
        <v>6</v>
      </c>
      <c r="B7" s="39" t="s">
        <v>77</v>
      </c>
      <c r="C7" s="28">
        <v>6</v>
      </c>
      <c r="D7" s="10" t="s">
        <v>94</v>
      </c>
      <c r="E7" s="10">
        <v>2584</v>
      </c>
      <c r="F7" s="10">
        <v>507</v>
      </c>
      <c r="G7" s="26">
        <f t="shared" si="5"/>
        <v>3091</v>
      </c>
      <c r="H7" s="12">
        <f t="shared" si="0"/>
        <v>3400.1000000000004</v>
      </c>
      <c r="I7" s="16">
        <v>10500</v>
      </c>
      <c r="J7" s="22">
        <f t="shared" si="1"/>
        <v>32455500</v>
      </c>
      <c r="K7" s="22">
        <f t="shared" si="2"/>
        <v>30832725</v>
      </c>
      <c r="L7" s="22">
        <f t="shared" si="6"/>
        <v>25964400</v>
      </c>
      <c r="M7" s="17">
        <f t="shared" si="4"/>
        <v>67500</v>
      </c>
      <c r="O7" s="2"/>
      <c r="P7" s="2"/>
    </row>
    <row r="8" spans="1:17">
      <c r="A8" s="38">
        <v>7</v>
      </c>
      <c r="B8" s="39" t="s">
        <v>78</v>
      </c>
      <c r="C8" s="28">
        <v>7</v>
      </c>
      <c r="D8" s="10" t="s">
        <v>94</v>
      </c>
      <c r="E8" s="10">
        <v>2866</v>
      </c>
      <c r="F8" s="10">
        <v>695</v>
      </c>
      <c r="G8" s="26">
        <f t="shared" si="5"/>
        <v>3561</v>
      </c>
      <c r="H8" s="12">
        <f t="shared" si="0"/>
        <v>3917.1000000000004</v>
      </c>
      <c r="I8" s="16">
        <v>10600</v>
      </c>
      <c r="J8" s="22">
        <f t="shared" si="1"/>
        <v>37746600</v>
      </c>
      <c r="K8" s="22">
        <f t="shared" si="2"/>
        <v>35859270</v>
      </c>
      <c r="L8" s="22">
        <f t="shared" si="6"/>
        <v>30197280</v>
      </c>
      <c r="M8" s="17">
        <f t="shared" si="4"/>
        <v>78500</v>
      </c>
      <c r="O8" s="2"/>
      <c r="P8" s="2"/>
    </row>
    <row r="9" spans="1:17">
      <c r="A9" s="38">
        <v>8</v>
      </c>
      <c r="B9" s="39" t="s">
        <v>79</v>
      </c>
      <c r="C9" s="28">
        <v>8</v>
      </c>
      <c r="D9" s="10" t="s">
        <v>94</v>
      </c>
      <c r="E9" s="10">
        <v>2584</v>
      </c>
      <c r="F9" s="10">
        <v>507</v>
      </c>
      <c r="G9" s="26">
        <f t="shared" si="5"/>
        <v>3091</v>
      </c>
      <c r="H9" s="12">
        <f t="shared" si="0"/>
        <v>3400.1000000000004</v>
      </c>
      <c r="I9" s="16">
        <v>10700</v>
      </c>
      <c r="J9" s="22">
        <f t="shared" si="1"/>
        <v>33073700</v>
      </c>
      <c r="K9" s="22">
        <f t="shared" si="2"/>
        <v>31420015</v>
      </c>
      <c r="L9" s="22">
        <f t="shared" si="6"/>
        <v>26458960</v>
      </c>
      <c r="M9" s="17">
        <f t="shared" si="4"/>
        <v>69000</v>
      </c>
      <c r="O9" s="2"/>
      <c r="P9" s="2"/>
    </row>
    <row r="10" spans="1:17">
      <c r="A10" s="38">
        <v>9</v>
      </c>
      <c r="B10" s="39" t="s">
        <v>80</v>
      </c>
      <c r="C10" s="28">
        <v>9</v>
      </c>
      <c r="D10" s="10" t="s">
        <v>94</v>
      </c>
      <c r="E10" s="10">
        <v>2866</v>
      </c>
      <c r="F10" s="10">
        <v>695</v>
      </c>
      <c r="G10" s="26">
        <f t="shared" si="5"/>
        <v>3561</v>
      </c>
      <c r="H10" s="12">
        <f t="shared" si="0"/>
        <v>3917.1000000000004</v>
      </c>
      <c r="I10" s="16">
        <v>10800</v>
      </c>
      <c r="J10" s="22">
        <f t="shared" si="1"/>
        <v>38458800</v>
      </c>
      <c r="K10" s="22">
        <f t="shared" si="2"/>
        <v>36535860</v>
      </c>
      <c r="L10" s="22">
        <f t="shared" si="6"/>
        <v>30767040</v>
      </c>
      <c r="M10" s="17">
        <f t="shared" si="4"/>
        <v>80000</v>
      </c>
      <c r="O10" s="2"/>
      <c r="P10" s="2"/>
    </row>
    <row r="11" spans="1:17">
      <c r="A11" s="38">
        <v>10</v>
      </c>
      <c r="B11" s="39" t="s">
        <v>81</v>
      </c>
      <c r="C11" s="28">
        <v>10</v>
      </c>
      <c r="D11" s="10" t="s">
        <v>94</v>
      </c>
      <c r="E11" s="10">
        <v>2584</v>
      </c>
      <c r="F11" s="10">
        <v>507</v>
      </c>
      <c r="G11" s="26">
        <f t="shared" si="5"/>
        <v>3091</v>
      </c>
      <c r="H11" s="12">
        <f t="shared" si="0"/>
        <v>3400.1000000000004</v>
      </c>
      <c r="I11" s="16">
        <v>10900</v>
      </c>
      <c r="J11" s="22">
        <f t="shared" si="1"/>
        <v>33691900</v>
      </c>
      <c r="K11" s="22">
        <f t="shared" si="2"/>
        <v>32007305</v>
      </c>
      <c r="L11" s="22">
        <f t="shared" si="6"/>
        <v>26953520</v>
      </c>
      <c r="M11" s="17">
        <f t="shared" si="4"/>
        <v>70000</v>
      </c>
      <c r="O11" s="2"/>
      <c r="P11" s="2"/>
    </row>
    <row r="12" spans="1:17">
      <c r="A12" s="38">
        <v>11</v>
      </c>
      <c r="B12" s="39" t="s">
        <v>82</v>
      </c>
      <c r="C12" s="28">
        <v>11</v>
      </c>
      <c r="D12" s="10" t="s">
        <v>94</v>
      </c>
      <c r="E12" s="10">
        <v>2866</v>
      </c>
      <c r="F12" s="10">
        <v>695</v>
      </c>
      <c r="G12" s="26">
        <f t="shared" si="5"/>
        <v>3561</v>
      </c>
      <c r="H12" s="12">
        <f t="shared" si="0"/>
        <v>3917.1000000000004</v>
      </c>
      <c r="I12" s="16">
        <v>11000</v>
      </c>
      <c r="J12" s="22">
        <f t="shared" si="1"/>
        <v>39171000</v>
      </c>
      <c r="K12" s="22">
        <f t="shared" si="2"/>
        <v>37212450</v>
      </c>
      <c r="L12" s="22">
        <f t="shared" si="6"/>
        <v>31336800</v>
      </c>
      <c r="M12" s="17">
        <f t="shared" si="4"/>
        <v>81500</v>
      </c>
      <c r="O12" s="2"/>
      <c r="P12" s="2"/>
    </row>
    <row r="13" spans="1:17">
      <c r="A13" s="38">
        <v>12</v>
      </c>
      <c r="B13" s="39" t="s">
        <v>83</v>
      </c>
      <c r="C13" s="28">
        <v>12</v>
      </c>
      <c r="D13" s="10" t="s">
        <v>94</v>
      </c>
      <c r="E13" s="10">
        <v>2584</v>
      </c>
      <c r="F13" s="10">
        <v>507</v>
      </c>
      <c r="G13" s="26">
        <f t="shared" si="5"/>
        <v>3091</v>
      </c>
      <c r="H13" s="12">
        <f t="shared" si="0"/>
        <v>3400.1000000000004</v>
      </c>
      <c r="I13" s="16">
        <v>11100</v>
      </c>
      <c r="J13" s="22">
        <f t="shared" si="1"/>
        <v>34310100</v>
      </c>
      <c r="K13" s="22">
        <f t="shared" si="2"/>
        <v>32594595</v>
      </c>
      <c r="L13" s="22">
        <f t="shared" si="6"/>
        <v>27448080</v>
      </c>
      <c r="M13" s="17">
        <f t="shared" si="4"/>
        <v>71500</v>
      </c>
      <c r="O13" s="2"/>
      <c r="P13" s="2"/>
    </row>
    <row r="14" spans="1:17">
      <c r="A14" s="38">
        <v>13</v>
      </c>
      <c r="B14" s="39" t="s">
        <v>84</v>
      </c>
      <c r="C14" s="28">
        <v>13</v>
      </c>
      <c r="D14" s="10" t="s">
        <v>94</v>
      </c>
      <c r="E14" s="10">
        <v>2866</v>
      </c>
      <c r="F14" s="10">
        <v>695</v>
      </c>
      <c r="G14" s="26">
        <f t="shared" si="5"/>
        <v>3561</v>
      </c>
      <c r="H14" s="12">
        <f t="shared" si="0"/>
        <v>3917.1000000000004</v>
      </c>
      <c r="I14" s="16">
        <v>11200</v>
      </c>
      <c r="J14" s="22">
        <f t="shared" si="1"/>
        <v>39883200</v>
      </c>
      <c r="K14" s="22">
        <f t="shared" si="2"/>
        <v>37889040</v>
      </c>
      <c r="L14" s="22">
        <f t="shared" si="6"/>
        <v>31906560</v>
      </c>
      <c r="M14" s="17">
        <f t="shared" si="4"/>
        <v>83000</v>
      </c>
      <c r="O14" s="2"/>
      <c r="P14" s="2"/>
    </row>
    <row r="15" spans="1:17">
      <c r="A15" s="38">
        <v>14</v>
      </c>
      <c r="B15" s="39" t="s">
        <v>85</v>
      </c>
      <c r="C15" s="28">
        <v>14</v>
      </c>
      <c r="D15" s="10" t="s">
        <v>94</v>
      </c>
      <c r="E15" s="10">
        <v>2584</v>
      </c>
      <c r="F15" s="10">
        <v>507</v>
      </c>
      <c r="G15" s="26">
        <f t="shared" si="5"/>
        <v>3091</v>
      </c>
      <c r="H15" s="12">
        <f t="shared" si="0"/>
        <v>3400.1000000000004</v>
      </c>
      <c r="I15" s="16">
        <v>11300</v>
      </c>
      <c r="J15" s="22">
        <f t="shared" si="1"/>
        <v>34928300</v>
      </c>
      <c r="K15" s="22">
        <f t="shared" si="2"/>
        <v>33181885</v>
      </c>
      <c r="L15" s="22">
        <f t="shared" si="6"/>
        <v>27942640</v>
      </c>
      <c r="M15" s="17">
        <f t="shared" si="4"/>
        <v>73000</v>
      </c>
      <c r="O15" s="3"/>
    </row>
    <row r="16" spans="1:17">
      <c r="A16" s="38">
        <v>15</v>
      </c>
      <c r="B16" s="39" t="s">
        <v>86</v>
      </c>
      <c r="C16" s="28">
        <v>15</v>
      </c>
      <c r="D16" s="10" t="s">
        <v>94</v>
      </c>
      <c r="E16" s="10">
        <v>2866</v>
      </c>
      <c r="F16" s="10">
        <v>695</v>
      </c>
      <c r="G16" s="26">
        <f t="shared" si="5"/>
        <v>3561</v>
      </c>
      <c r="H16" s="12">
        <f t="shared" si="0"/>
        <v>3917.1000000000004</v>
      </c>
      <c r="I16" s="16">
        <v>11400</v>
      </c>
      <c r="J16" s="22">
        <f t="shared" si="1"/>
        <v>40595400</v>
      </c>
      <c r="K16" s="22">
        <f t="shared" si="2"/>
        <v>38565630</v>
      </c>
      <c r="L16" s="22">
        <f t="shared" si="6"/>
        <v>32476320</v>
      </c>
      <c r="M16" s="17">
        <f t="shared" si="4"/>
        <v>84500</v>
      </c>
      <c r="O16" s="4"/>
    </row>
    <row r="17" spans="1:13">
      <c r="A17" s="38">
        <v>16</v>
      </c>
      <c r="B17" s="39" t="s">
        <v>87</v>
      </c>
      <c r="C17" s="28">
        <v>16</v>
      </c>
      <c r="D17" s="10" t="s">
        <v>94</v>
      </c>
      <c r="E17" s="10">
        <v>2584</v>
      </c>
      <c r="F17" s="10">
        <v>507</v>
      </c>
      <c r="G17" s="26">
        <f t="shared" si="5"/>
        <v>3091</v>
      </c>
      <c r="H17" s="12">
        <f t="shared" si="0"/>
        <v>3400.1000000000004</v>
      </c>
      <c r="I17" s="16">
        <v>11500</v>
      </c>
      <c r="J17" s="22">
        <f t="shared" si="1"/>
        <v>35546500</v>
      </c>
      <c r="K17" s="22">
        <f t="shared" si="2"/>
        <v>33769175</v>
      </c>
      <c r="L17" s="22">
        <f t="shared" si="6"/>
        <v>28437200</v>
      </c>
      <c r="M17" s="17">
        <f t="shared" si="4"/>
        <v>74000</v>
      </c>
    </row>
    <row r="18" spans="1:13">
      <c r="A18" s="38">
        <v>17</v>
      </c>
      <c r="B18" s="39" t="s">
        <v>88</v>
      </c>
      <c r="C18" s="28">
        <v>17</v>
      </c>
      <c r="D18" s="10" t="s">
        <v>94</v>
      </c>
      <c r="E18" s="10">
        <v>2866</v>
      </c>
      <c r="F18" s="10">
        <v>695</v>
      </c>
      <c r="G18" s="26">
        <f t="shared" si="5"/>
        <v>3561</v>
      </c>
      <c r="H18" s="12">
        <f t="shared" si="0"/>
        <v>3917.1000000000004</v>
      </c>
      <c r="I18" s="16">
        <v>11600</v>
      </c>
      <c r="J18" s="22">
        <f t="shared" si="1"/>
        <v>41307600</v>
      </c>
      <c r="K18" s="22">
        <f t="shared" si="2"/>
        <v>39242220</v>
      </c>
      <c r="L18" s="22">
        <f t="shared" si="6"/>
        <v>33046080</v>
      </c>
      <c r="M18" s="17">
        <f t="shared" si="4"/>
        <v>86000</v>
      </c>
    </row>
    <row r="19" spans="1:13">
      <c r="A19" s="38">
        <v>18</v>
      </c>
      <c r="B19" s="39" t="s">
        <v>89</v>
      </c>
      <c r="C19" s="28">
        <v>18</v>
      </c>
      <c r="D19" s="10" t="s">
        <v>94</v>
      </c>
      <c r="E19" s="10">
        <v>2584</v>
      </c>
      <c r="F19" s="10">
        <v>507</v>
      </c>
      <c r="G19" s="26">
        <f t="shared" si="5"/>
        <v>3091</v>
      </c>
      <c r="H19" s="12">
        <f t="shared" si="0"/>
        <v>3400.1000000000004</v>
      </c>
      <c r="I19" s="16">
        <v>11700</v>
      </c>
      <c r="J19" s="22">
        <f t="shared" si="1"/>
        <v>36164700</v>
      </c>
      <c r="K19" s="22">
        <f t="shared" si="2"/>
        <v>34356465</v>
      </c>
      <c r="L19" s="22">
        <f t="shared" si="6"/>
        <v>28931760</v>
      </c>
      <c r="M19" s="17">
        <f t="shared" si="4"/>
        <v>75500</v>
      </c>
    </row>
    <row r="20" spans="1:13">
      <c r="A20" s="38">
        <v>19</v>
      </c>
      <c r="B20" s="39" t="s">
        <v>90</v>
      </c>
      <c r="C20" s="28">
        <v>19</v>
      </c>
      <c r="D20" s="10" t="s">
        <v>94</v>
      </c>
      <c r="E20" s="10">
        <v>2866</v>
      </c>
      <c r="F20" s="10">
        <v>695</v>
      </c>
      <c r="G20" s="26">
        <f t="shared" si="5"/>
        <v>3561</v>
      </c>
      <c r="H20" s="12">
        <f t="shared" si="0"/>
        <v>3917.1000000000004</v>
      </c>
      <c r="I20" s="16">
        <v>11800</v>
      </c>
      <c r="J20" s="22">
        <f t="shared" si="1"/>
        <v>42019800</v>
      </c>
      <c r="K20" s="22">
        <f t="shared" si="2"/>
        <v>39918810</v>
      </c>
      <c r="L20" s="22">
        <f t="shared" si="6"/>
        <v>33615840</v>
      </c>
      <c r="M20" s="17">
        <f t="shared" si="4"/>
        <v>87500</v>
      </c>
    </row>
    <row r="21" spans="1:13">
      <c r="A21" s="38">
        <v>20</v>
      </c>
      <c r="B21" s="39" t="s">
        <v>91</v>
      </c>
      <c r="C21" s="28">
        <v>20</v>
      </c>
      <c r="D21" s="10" t="s">
        <v>94</v>
      </c>
      <c r="E21" s="10">
        <v>2584</v>
      </c>
      <c r="F21" s="10">
        <v>507</v>
      </c>
      <c r="G21" s="26">
        <f t="shared" si="5"/>
        <v>3091</v>
      </c>
      <c r="H21" s="12">
        <f t="shared" si="0"/>
        <v>3400.1000000000004</v>
      </c>
      <c r="I21" s="16">
        <v>11900</v>
      </c>
      <c r="J21" s="22">
        <f t="shared" ref="J21:J23" si="7">I21*G21</f>
        <v>36782900</v>
      </c>
      <c r="K21" s="22">
        <f t="shared" ref="K21:K23" si="8">J21*0.95</f>
        <v>34943755</v>
      </c>
      <c r="L21" s="22">
        <f t="shared" ref="L21:L23" si="9">J21*0.8</f>
        <v>29426320</v>
      </c>
      <c r="M21" s="17">
        <f t="shared" ref="M21:M23" si="10">MROUND((J21*0.025/12),500)</f>
        <v>76500</v>
      </c>
    </row>
    <row r="22" spans="1:13">
      <c r="A22" s="38">
        <v>21</v>
      </c>
      <c r="B22" s="39" t="s">
        <v>92</v>
      </c>
      <c r="C22" s="28">
        <v>21</v>
      </c>
      <c r="D22" s="10" t="s">
        <v>94</v>
      </c>
      <c r="E22" s="10">
        <v>2866</v>
      </c>
      <c r="F22" s="10">
        <v>695</v>
      </c>
      <c r="G22" s="26">
        <f t="shared" si="5"/>
        <v>3561</v>
      </c>
      <c r="H22" s="12">
        <f t="shared" si="0"/>
        <v>3917.1000000000004</v>
      </c>
      <c r="I22" s="16">
        <v>12000</v>
      </c>
      <c r="J22" s="22">
        <f t="shared" si="7"/>
        <v>42732000</v>
      </c>
      <c r="K22" s="22">
        <f t="shared" si="8"/>
        <v>40595400</v>
      </c>
      <c r="L22" s="22">
        <f t="shared" si="9"/>
        <v>34185600</v>
      </c>
      <c r="M22" s="17">
        <f t="shared" si="10"/>
        <v>89000</v>
      </c>
    </row>
    <row r="23" spans="1:13">
      <c r="A23" s="38">
        <v>22</v>
      </c>
      <c r="B23" s="39" t="s">
        <v>93</v>
      </c>
      <c r="C23" s="28">
        <v>22</v>
      </c>
      <c r="D23" s="10" t="s">
        <v>94</v>
      </c>
      <c r="E23" s="10">
        <v>2584</v>
      </c>
      <c r="F23" s="10">
        <v>507</v>
      </c>
      <c r="G23" s="26">
        <f t="shared" si="5"/>
        <v>3091</v>
      </c>
      <c r="H23" s="12">
        <f t="shared" si="0"/>
        <v>3400.1000000000004</v>
      </c>
      <c r="I23" s="16">
        <v>12100</v>
      </c>
      <c r="J23" s="22">
        <f t="shared" si="7"/>
        <v>37401100</v>
      </c>
      <c r="K23" s="22">
        <f t="shared" si="8"/>
        <v>35531045</v>
      </c>
      <c r="L23" s="22">
        <f t="shared" si="9"/>
        <v>29920880</v>
      </c>
      <c r="M23" s="17">
        <f t="shared" si="10"/>
        <v>78000</v>
      </c>
    </row>
    <row r="24" spans="1:13" ht="16.5">
      <c r="A24" s="54" t="s">
        <v>2</v>
      </c>
      <c r="B24" s="55"/>
      <c r="C24" s="55"/>
      <c r="D24" s="56"/>
      <c r="E24" s="13">
        <f>SUM(E2:E23)</f>
        <v>59950</v>
      </c>
      <c r="F24" s="13">
        <f>SUM(F2:F23)</f>
        <v>13222</v>
      </c>
      <c r="G24" s="13">
        <f>SUM(G2:G23)</f>
        <v>73172</v>
      </c>
      <c r="H24" s="13">
        <f>SUM(H2:H23)</f>
        <v>80489.200000000012</v>
      </c>
      <c r="I24" s="14"/>
      <c r="J24" s="23">
        <f>SUM(J2:J23)</f>
        <v>810334700</v>
      </c>
      <c r="K24" s="23">
        <f>SUM(K2:K23)</f>
        <v>769817965</v>
      </c>
      <c r="L24" s="23">
        <f>SUM(L2:L23)</f>
        <v>648267760</v>
      </c>
      <c r="M24" s="8"/>
    </row>
    <row r="25" spans="1:13">
      <c r="G25" s="25"/>
      <c r="H25" s="19"/>
      <c r="I25" s="14"/>
      <c r="J25" s="24"/>
    </row>
    <row r="26" spans="1:13">
      <c r="J26">
        <v>810334700</v>
      </c>
    </row>
    <row r="29" spans="1:13">
      <c r="I29" s="57"/>
      <c r="J29" s="57"/>
    </row>
    <row r="31" spans="1:13">
      <c r="E31" s="18"/>
      <c r="F31" s="18"/>
    </row>
    <row r="32" spans="1:13">
      <c r="E32" s="18"/>
      <c r="F32" s="18"/>
    </row>
    <row r="33" spans="5:12">
      <c r="E33" s="18"/>
      <c r="F33" s="18"/>
    </row>
    <row r="34" spans="5:12">
      <c r="E34" s="18"/>
      <c r="F34" s="18"/>
    </row>
    <row r="35" spans="5:12">
      <c r="E35" s="20"/>
      <c r="F35" s="20"/>
      <c r="G35" s="20"/>
      <c r="H35" s="20"/>
      <c r="I35" s="20"/>
      <c r="J35" s="20"/>
      <c r="K35" s="20"/>
      <c r="L35" s="20"/>
    </row>
    <row r="36" spans="5:12">
      <c r="E36" s="18"/>
      <c r="F36" s="18"/>
      <c r="G36" s="18"/>
      <c r="H36" s="50"/>
      <c r="I36" s="18"/>
      <c r="J36" s="50"/>
      <c r="K36" s="50"/>
      <c r="L36" s="50"/>
    </row>
    <row r="37" spans="5:12">
      <c r="E37" s="18"/>
      <c r="F37" s="18"/>
      <c r="G37" s="18"/>
      <c r="H37" s="50"/>
      <c r="I37" s="18"/>
      <c r="J37" s="50"/>
      <c r="K37" s="50"/>
      <c r="L37" s="50"/>
    </row>
    <row r="38" spans="5:12">
      <c r="E38" s="18"/>
      <c r="F38" s="18"/>
      <c r="G38" s="18"/>
      <c r="H38" s="50"/>
      <c r="I38" s="18"/>
      <c r="J38" s="50"/>
      <c r="K38" s="50"/>
      <c r="L38" s="50"/>
    </row>
    <row r="39" spans="5:12">
      <c r="E39" s="18"/>
      <c r="F39" s="18"/>
      <c r="G39" s="18"/>
      <c r="H39" s="50"/>
      <c r="I39" s="18"/>
      <c r="J39" s="50"/>
      <c r="K39" s="50"/>
      <c r="L39" s="50"/>
    </row>
    <row r="40" spans="5:12">
      <c r="I40" s="18"/>
    </row>
    <row r="42" spans="5:12">
      <c r="E42" s="18"/>
      <c r="F42" s="18"/>
      <c r="G42" s="18"/>
    </row>
    <row r="43" spans="5:12">
      <c r="E43" s="18"/>
      <c r="F43" s="18"/>
      <c r="G43" s="18"/>
    </row>
    <row r="44" spans="5:12">
      <c r="E44" s="18"/>
      <c r="F44" s="18"/>
      <c r="G44" s="18"/>
    </row>
    <row r="45" spans="5:12">
      <c r="E45" s="18"/>
      <c r="F45" s="18"/>
      <c r="G45" s="15"/>
      <c r="H45" s="15"/>
      <c r="I45" s="15"/>
    </row>
    <row r="46" spans="5:12">
      <c r="E46" s="20"/>
      <c r="F46" s="20"/>
    </row>
    <row r="50" spans="5:6">
      <c r="E50" s="18"/>
      <c r="F50" s="18"/>
    </row>
    <row r="51" spans="5:6">
      <c r="E51" s="18"/>
      <c r="F51" s="18"/>
    </row>
    <row r="52" spans="5:6">
      <c r="E52" s="18"/>
      <c r="F52" s="18"/>
    </row>
  </sheetData>
  <mergeCells count="2">
    <mergeCell ref="A24:D24"/>
    <mergeCell ref="I29:J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8"/>
  <sheetViews>
    <sheetView zoomScale="115" zoomScaleNormal="115" workbookViewId="0">
      <selection activeCell="H13" sqref="H13"/>
    </sheetView>
  </sheetViews>
  <sheetFormatPr defaultRowHeight="15"/>
  <cols>
    <col min="2" max="2" width="6.28515625" customWidth="1"/>
    <col min="3" max="3" width="11.7109375" customWidth="1"/>
    <col min="4" max="4" width="15.5703125" customWidth="1"/>
    <col min="7" max="7" width="19.140625" customWidth="1"/>
    <col min="8" max="8" width="20.28515625" customWidth="1"/>
    <col min="9" max="9" width="18.7109375" customWidth="1"/>
  </cols>
  <sheetData>
    <row r="6" spans="2:9">
      <c r="F6" s="41"/>
      <c r="G6" s="45" t="s">
        <v>21</v>
      </c>
      <c r="H6" s="45" t="s">
        <v>22</v>
      </c>
      <c r="I6" s="45" t="s">
        <v>23</v>
      </c>
    </row>
    <row r="7" spans="2:9">
      <c r="C7" s="43" t="s">
        <v>63</v>
      </c>
      <c r="D7" s="43" t="s">
        <v>64</v>
      </c>
      <c r="F7" s="41"/>
      <c r="G7" s="42"/>
      <c r="H7" s="42"/>
      <c r="I7" s="42"/>
    </row>
    <row r="8" spans="2:9">
      <c r="B8" t="s">
        <v>19</v>
      </c>
      <c r="C8" s="43">
        <v>80417</v>
      </c>
      <c r="D8" s="13">
        <v>73106</v>
      </c>
      <c r="E8">
        <v>22</v>
      </c>
      <c r="F8" s="41" t="s">
        <v>19</v>
      </c>
      <c r="G8" s="59">
        <v>809606300</v>
      </c>
      <c r="H8" s="35">
        <f>G8*95%</f>
        <v>769125985</v>
      </c>
      <c r="I8" s="35">
        <f>G8*80%</f>
        <v>647685040</v>
      </c>
    </row>
    <row r="9" spans="2:9">
      <c r="B9" t="s">
        <v>20</v>
      </c>
      <c r="C9" s="43">
        <v>133791</v>
      </c>
      <c r="D9" s="13">
        <v>121628</v>
      </c>
      <c r="E9">
        <v>52</v>
      </c>
      <c r="F9" s="41" t="s">
        <v>20</v>
      </c>
      <c r="G9" s="35">
        <v>1404803400</v>
      </c>
      <c r="H9" s="35">
        <f t="shared" ref="H9:H10" si="0">G9*95%</f>
        <v>1334563230</v>
      </c>
      <c r="I9" s="35">
        <f t="shared" ref="I9:I10" si="1">G9*80%</f>
        <v>1123842720</v>
      </c>
    </row>
    <row r="10" spans="2:9">
      <c r="B10" t="s">
        <v>118</v>
      </c>
      <c r="C10" s="43">
        <v>80489</v>
      </c>
      <c r="D10" s="13">
        <v>73172</v>
      </c>
      <c r="E10">
        <v>22</v>
      </c>
      <c r="F10" s="41" t="s">
        <v>119</v>
      </c>
      <c r="G10" s="35">
        <v>810334700</v>
      </c>
      <c r="H10" s="35">
        <f t="shared" si="0"/>
        <v>769817965</v>
      </c>
      <c r="I10" s="35">
        <f t="shared" si="1"/>
        <v>648267760</v>
      </c>
    </row>
    <row r="11" spans="2:9">
      <c r="C11" s="15">
        <f>SUM(C8:C10)</f>
        <v>294697</v>
      </c>
      <c r="D11" s="47">
        <f>SUM(D8:D10)</f>
        <v>267906</v>
      </c>
      <c r="E11" s="44">
        <f>SUM(E8:E10)</f>
        <v>96</v>
      </c>
      <c r="F11" s="48" t="s">
        <v>2</v>
      </c>
      <c r="G11" s="49">
        <f>SUM(G8:G10)</f>
        <v>3024744400</v>
      </c>
      <c r="H11" s="49">
        <f>SUM(H8:H10)</f>
        <v>2873507180</v>
      </c>
      <c r="I11" s="49">
        <f>SUM(I8:I10)</f>
        <v>2419795520</v>
      </c>
    </row>
    <row r="14" spans="2:9">
      <c r="G14" s="35"/>
    </row>
    <row r="17" spans="7:9">
      <c r="I17" s="60"/>
    </row>
    <row r="18" spans="7:9">
      <c r="G18" s="58"/>
      <c r="H18" s="58"/>
      <c r="I18" s="58"/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"/>
  <sheetViews>
    <sheetView topLeftCell="A7" zoomScale="115" zoomScaleNormal="115" workbookViewId="0">
      <selection activeCell="L7" sqref="L7"/>
    </sheetView>
  </sheetViews>
  <sheetFormatPr defaultRowHeight="15"/>
  <cols>
    <col min="6" max="6" width="13.42578125" customWidth="1"/>
  </cols>
  <sheetData>
    <row r="25" spans="5:5">
      <c r="E25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:N12"/>
  <sheetViews>
    <sheetView zoomScaleNormal="100" workbookViewId="0">
      <selection activeCell="E8" sqref="E8"/>
    </sheetView>
  </sheetViews>
  <sheetFormatPr defaultRowHeight="15"/>
  <sheetData>
    <row r="10" spans="14:14">
      <c r="N10">
        <v>1751</v>
      </c>
    </row>
    <row r="11" spans="14:14">
      <c r="N11">
        <v>20000000</v>
      </c>
    </row>
    <row r="12" spans="14:14">
      <c r="N12">
        <f>N11/N10</f>
        <v>11422.044545973729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6:R8"/>
  <sheetViews>
    <sheetView zoomScale="115" zoomScaleNormal="115" workbookViewId="0">
      <selection activeCell="I14" sqref="I14"/>
    </sheetView>
  </sheetViews>
  <sheetFormatPr defaultRowHeight="15"/>
  <sheetData>
    <row r="6" spans="18:18">
      <c r="R6">
        <v>3300</v>
      </c>
    </row>
    <row r="7" spans="18:18">
      <c r="R7">
        <v>45000000</v>
      </c>
    </row>
    <row r="8" spans="18:18">
      <c r="R8">
        <f>R7/R6</f>
        <v>13636.363636363636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Wing_A</vt:lpstr>
      <vt:lpstr>Wing B</vt:lpstr>
      <vt:lpstr>Wing_C</vt:lpstr>
      <vt:lpstr>Total</vt:lpstr>
      <vt:lpstr>IGR_1</vt:lpstr>
      <vt:lpstr>Sheet13</vt:lpstr>
      <vt:lpstr>Sheet31</vt:lpstr>
      <vt:lpstr>Sheet1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cp:lastPrinted>2013-08-31T05:30:46Z</cp:lastPrinted>
  <dcterms:created xsi:type="dcterms:W3CDTF">2013-08-30T08:57:19Z</dcterms:created>
  <dcterms:modified xsi:type="dcterms:W3CDTF">2025-01-06T09:20:53Z</dcterms:modified>
</cp:coreProperties>
</file>