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C:\Users\mumba\Downloads\"/>
    </mc:Choice>
  </mc:AlternateContent>
  <xr:revisionPtr revIDLastSave="0" documentId="13_ncr:1_{27DE21AB-BA63-492D-95E0-DF2A45995ECC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X35" i="4" l="1"/>
  <c r="A18" i="23"/>
  <c r="Q3" i="4" l="1"/>
  <c r="P2" i="4"/>
  <c r="C12" i="25" l="1"/>
  <c r="C5" i="25" l="1"/>
  <c r="C4" i="25"/>
  <c r="C3" i="25"/>
  <c r="Q2" i="4"/>
  <c r="B2" i="4" s="1"/>
  <c r="C2" i="4" s="1"/>
  <c r="B3" i="4"/>
  <c r="C3" i="4" s="1"/>
  <c r="D3" i="4" s="1"/>
  <c r="P4" i="4"/>
  <c r="Q4" i="4"/>
  <c r="P5" i="4"/>
  <c r="Q5" i="4" s="1"/>
  <c r="P6" i="4"/>
  <c r="Q6" i="4"/>
  <c r="B6" i="4" s="1"/>
  <c r="C6" i="4" s="1"/>
  <c r="P7" i="4"/>
  <c r="Q7" i="4" s="1"/>
  <c r="B7" i="4" s="1"/>
  <c r="C7" i="4" s="1"/>
  <c r="D7" i="4" s="1"/>
  <c r="Q8" i="4"/>
  <c r="B8" i="4" s="1"/>
  <c r="C8" i="4" s="1"/>
  <c r="D8" i="4" s="1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1" i="25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H4" i="4" s="1"/>
  <c r="E3" i="4"/>
  <c r="E2" i="4"/>
  <c r="H29" i="4"/>
  <c r="G31" i="4"/>
  <c r="G33" i="4" s="1"/>
  <c r="C20" i="25"/>
  <c r="C16" i="25"/>
  <c r="C17" i="25" s="1"/>
  <c r="G11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0" i="23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<sst xmlns="http://schemas.openxmlformats.org/spreadsheetml/2006/main" count="129" uniqueCount="87">
  <si>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</si>
  <si>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</si>
  <si>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</si>
  <si>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</si>
  <si>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</si>
  <si>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</si>
  <si>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</si>
  <si>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</si>
  <si>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</si>
  <si>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</si>
  <si>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</si>
  <si>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</si>
  <si>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</si>
  <si>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</si>
  <si>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</si>
  <si>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</si>
  <si>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</si>
  <si>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</si>
  <si>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</si>
  <si>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</si>
  <si>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</si>
  <si>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</si>
  <si>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</si>
  <si>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</si>
  <si>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</si>
  <si>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</si>
  <si>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</si>
  <si>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</si>
  <si>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</si>
  <si>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</si>
  <si>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</si>
  <si>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</si>
  <si>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</si>
  <si>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</si>
  <si>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</si>
  <si>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</si>
  <si>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</si>
  <si>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</si>
  <si>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</si>
  <si>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</si>
  <si>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</si>
  <si>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</si>
  <si>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</si>
  <si>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</si>
  <si>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</si>
  <si>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</si>
  <si>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</si>
  <si>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</si>
  <si>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</si>
  <si>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</si>
  <si>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</si>
  <si>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</si>
  <si>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</si>
  <si>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</si>
  <si>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</si>
  <si>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</si>
  <si>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</si>
  <si>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</si>
  <si>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</si>
  <si>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</si>
  <si>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</si>
  <si>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</si>
  <si>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</si>
  <si>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</si>
  <si>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</si>
  <si>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</si>
  <si>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</si>
  <si>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</si>
  <si>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</si>
  <si>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</si>
  <si>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</si>
  <si>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</si>
  <si>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</si>
  <si>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</si>
  <si>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</si>
  <si>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</si>
  <si>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</si>
  <si>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</si>
  <si>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</si>
  <si>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</si>
  <si>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</si>
  <si>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</si>
  <si>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</si>
  <si>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</si>
  <si>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YOC-1965</t>
  </si>
  <si>
    <t>IGR-25.04.24</t>
  </si>
  <si>
    <t>IGR-20.06.23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</si>
</sst>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6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9" fillId="0" borderId="8" xfId="0" applyFont="1" applyBorder="1" applyAlignment="1">
      <alignment horizontal="center"/>
    </xf>
    <xf numFmtId="0" fontId="1" fillId="2" borderId="0" xfId="0" applyFont="1" applyFill="1"/>
    <xf numFmtId="0" fontId="1" fillId="0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152400</xdr:colOff>
      <xdr:row>22</xdr:row>
      <xdr:rowOff>66674</xdr:rowOff>
    </xdr:from>
    <xdr:to>
      <xdr:col>21</xdr:col>
      <xdr:colOff>594946</xdr:colOff>
      <xdr:row>59</xdr:row>
      <xdr:rowOff>39131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D0B3E5-A030-440F-B4FA-7299ACE8D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24600" y="4829174"/>
          <a:ext cx="6776671" cy="70209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B7D131-C06F-4F1E-9C22-8BC29DAEE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210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FE3B02-DCA9-425C-91F0-1E2AF4CC6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267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143576</xdr:colOff>
      <xdr:row>34</xdr:row>
      <xdr:rowOff>143799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F26D93-66E4-4787-866B-B363E4AA9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20376" cy="662079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21</xdr:col>
      <xdr:colOff>143916</xdr:colOff>
      <xdr:row>40</xdr:row>
      <xdr:rowOff>39142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774ECE-28E3-45FF-BE07-038279078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7459116" cy="74686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143916</xdr:colOff>
      <xdr:row>43</xdr:row>
      <xdr:rowOff>39176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EDF353-1E52-4C0C-94CE-E5069D851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459116" cy="770680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25</xdr:col>
      <xdr:colOff>172495</xdr:colOff>
      <xdr:row>42</xdr:row>
      <xdr:rowOff>29623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02BD38-0113-448C-8307-1017ACE53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190500"/>
          <a:ext cx="7487695" cy="7506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J25" sqref="J2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77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83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78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79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80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81</v>
      </c>
      <c r="C8" s="45">
        <f>C7*D13%</f>
        <v>131648.58099999998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82</v>
      </c>
      <c r="C9" s="50">
        <f>C6+C8</f>
        <v>161048.58099999998</v>
      </c>
      <c r="D9" s="51" t="s">
        <v>62</v>
      </c>
      <c r="E9" s="52">
        <f>C9/10.764</f>
        <v>14961.77824228911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2024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1965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59</v>
      </c>
      <c r="D13" s="58">
        <f>D12-C13</f>
        <v>41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6"/>
      <c r="L1" s="66"/>
      <c r="M1" s="66"/>
      <c r="N1" s="66"/>
      <c r="O1" s="66"/>
      <c r="P1" s="66"/>
      <c r="Q1" s="66"/>
      <c r="R1" s="66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D84"/>
  <sheetViews>
    <sheetView tabSelected="1" workbookViewId="0">
      <selection activeCell="B21" sqref="B21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36000</v>
      </c>
      <c r="C3" s="19" t="s">
        <v>76</v>
      </c>
      <c r="D3" s="6" t="s">
        <v>72</v>
      </c>
    </row>
    <row r="4" spans="1:4" ht="30" x14ac:dyDescent="0.25">
      <c r="A4" s="18" t="s">
        <v>14</v>
      </c>
      <c r="B4" s="16">
        <v>2500</v>
      </c>
      <c r="C4" s="19"/>
    </row>
    <row r="5" spans="1:4" x14ac:dyDescent="0.25">
      <c r="A5" s="13" t="s">
        <v>15</v>
      </c>
      <c r="B5" s="16">
        <f>B3-B4</f>
        <v>33500</v>
      </c>
      <c r="C5" s="19"/>
    </row>
    <row r="6" spans="1:4" x14ac:dyDescent="0.25">
      <c r="A6" s="13" t="s">
        <v>16</v>
      </c>
      <c r="B6" s="16">
        <f>B4</f>
        <v>2500</v>
      </c>
      <c r="C6" s="19"/>
    </row>
    <row r="7" spans="1:4" x14ac:dyDescent="0.25">
      <c r="A7" s="13" t="s">
        <v>17</v>
      </c>
      <c r="B7" s="20">
        <f>C7-C8</f>
        <v>59</v>
      </c>
      <c r="C7" s="20">
        <v>2024</v>
      </c>
    </row>
    <row r="8" spans="1:4" x14ac:dyDescent="0.25">
      <c r="A8" s="13" t="s">
        <v>18</v>
      </c>
      <c r="B8" s="20">
        <f>B9-B7</f>
        <v>1</v>
      </c>
      <c r="C8" s="20">
        <v>1965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88.5</v>
      </c>
      <c r="C10" s="20"/>
    </row>
    <row r="11" spans="1:4" x14ac:dyDescent="0.25">
      <c r="A11" s="13"/>
      <c r="B11" s="21">
        <f>B10%</f>
        <v>0.88500000000000001</v>
      </c>
      <c r="C11" s="21"/>
    </row>
    <row r="12" spans="1:4" x14ac:dyDescent="0.25">
      <c r="A12" s="13" t="s">
        <v>21</v>
      </c>
      <c r="B12" s="16">
        <f>B6*B11</f>
        <v>2212.5</v>
      </c>
      <c r="C12" s="19"/>
    </row>
    <row r="13" spans="1:4" x14ac:dyDescent="0.25">
      <c r="A13" s="13" t="s">
        <v>22</v>
      </c>
      <c r="B13" s="16">
        <f>B6-B12</f>
        <v>287.5</v>
      </c>
      <c r="C13" s="19"/>
    </row>
    <row r="14" spans="1:4" x14ac:dyDescent="0.25">
      <c r="A14" s="13" t="s">
        <v>15</v>
      </c>
      <c r="B14" s="16">
        <f>B5</f>
        <v>33500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33787.5</v>
      </c>
      <c r="C16" s="19"/>
    </row>
    <row r="17" spans="1:4" x14ac:dyDescent="0.25">
      <c r="B17" s="20"/>
      <c r="C17" s="20"/>
    </row>
    <row r="18" spans="1:4" x14ac:dyDescent="0.25">
      <c r="A18" s="64" t="str">
        <f>D3</f>
        <v>ABUA</v>
      </c>
      <c r="B18" s="23">
        <v>480</v>
      </c>
      <c r="C18" s="20"/>
    </row>
    <row r="19" spans="1:4" x14ac:dyDescent="0.25">
      <c r="A19" s="13" t="s">
        <v>74</v>
      </c>
      <c r="B19" s="24">
        <f>B18*B16</f>
        <v>16218000</v>
      </c>
      <c r="C19" s="65"/>
      <c r="D19" s="58"/>
    </row>
    <row r="20" spans="1:4" x14ac:dyDescent="0.25">
      <c r="A20" s="13" t="s">
        <v>24</v>
      </c>
      <c r="B20" s="25">
        <f>B19*90%</f>
        <v>14596200</v>
      </c>
      <c r="C20" s="24"/>
      <c r="D20" s="58"/>
    </row>
    <row r="21" spans="1:4" x14ac:dyDescent="0.25">
      <c r="A21" s="13" t="s">
        <v>25</v>
      </c>
      <c r="B21" s="25">
        <f>B19*80%</f>
        <v>12974400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1200000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33787.5</v>
      </c>
      <c r="C25" s="25"/>
      <c r="D25" s="25"/>
    </row>
    <row r="26" spans="1:4" x14ac:dyDescent="0.25">
      <c r="B26" s="25"/>
      <c r="C26" s="25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workbookViewId="0">
      <selection activeCell="X37" sqref="X3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591.84059999999999</v>
      </c>
      <c r="C2" s="4">
        <f t="shared" ref="C2:C16" si="1">B2*1.2</f>
        <v>710.20871999999997</v>
      </c>
      <c r="D2" s="4">
        <f t="shared" ref="D2:D16" si="2">C2*1.2</f>
        <v>852.25046399999997</v>
      </c>
      <c r="E2" s="5">
        <f t="shared" ref="E2:E16" si="3">R2</f>
        <v>24000000</v>
      </c>
      <c r="F2" s="4">
        <f t="shared" ref="F2:F15" si="4">ROUND((E2/B2),0)</f>
        <v>40551</v>
      </c>
      <c r="G2" s="67">
        <f t="shared" ref="G2:G15" si="5">ROUND((E2/C2),0)</f>
        <v>33793</v>
      </c>
      <c r="H2" s="4">
        <f t="shared" ref="H2:H15" si="6">ROUND((E2/D2),0)</f>
        <v>28161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65.98*10.764</f>
        <v>710.20871999999997</v>
      </c>
      <c r="Q2">
        <f t="shared" ref="Q2:Q10" si="9">P2/1.2</f>
        <v>591.84059999999999</v>
      </c>
      <c r="R2" s="2">
        <v>24000000</v>
      </c>
      <c r="S2" s="2" t="s">
        <v>85</v>
      </c>
    </row>
    <row r="3" spans="1:19" x14ac:dyDescent="0.25">
      <c r="A3" s="4">
        <v>2</v>
      </c>
      <c r="B3" s="4">
        <f t="shared" si="0"/>
        <v>555</v>
      </c>
      <c r="C3" s="4">
        <f t="shared" si="1"/>
        <v>666</v>
      </c>
      <c r="D3" s="4">
        <f t="shared" si="2"/>
        <v>799.19999999999993</v>
      </c>
      <c r="E3" s="5">
        <f t="shared" si="3"/>
        <v>24000000</v>
      </c>
      <c r="F3" s="4">
        <f t="shared" si="4"/>
        <v>43243</v>
      </c>
      <c r="G3" s="67">
        <f t="shared" si="5"/>
        <v>36036</v>
      </c>
      <c r="H3" s="4">
        <f t="shared" si="6"/>
        <v>30030</v>
      </c>
      <c r="I3" s="4">
        <f t="shared" si="7"/>
        <v>0</v>
      </c>
      <c r="J3" s="4">
        <f t="shared" si="8"/>
        <v>0</v>
      </c>
      <c r="O3">
        <v>0</v>
      </c>
      <c r="P3">
        <v>666</v>
      </c>
      <c r="Q3">
        <f t="shared" ref="Q3" si="10">P3/1.2</f>
        <v>555</v>
      </c>
      <c r="R3" s="2">
        <v>24000000</v>
      </c>
      <c r="S3" s="2" t="s">
        <v>86</v>
      </c>
    </row>
    <row r="4" spans="1:19" x14ac:dyDescent="0.25">
      <c r="A4" s="4">
        <v>3</v>
      </c>
      <c r="B4" s="4">
        <f t="shared" si="0"/>
        <v>0</v>
      </c>
      <c r="C4" s="4">
        <f t="shared" si="1"/>
        <v>0</v>
      </c>
      <c r="D4" s="4">
        <f t="shared" si="2"/>
        <v>0</v>
      </c>
      <c r="E4" s="5">
        <f t="shared" si="3"/>
        <v>0</v>
      </c>
      <c r="F4" s="4" t="e">
        <f t="shared" si="4"/>
        <v>#DIV/0!</v>
      </c>
      <c r="G4" s="4" t="e">
        <f t="shared" si="5"/>
        <v>#DIV/0!</v>
      </c>
      <c r="H4" s="4" t="e">
        <f t="shared" si="6"/>
        <v>#DIV/0!</v>
      </c>
      <c r="I4" s="4">
        <f t="shared" si="7"/>
        <v>0</v>
      </c>
      <c r="J4" s="4">
        <f t="shared" si="8"/>
        <v>0</v>
      </c>
      <c r="O4">
        <v>0</v>
      </c>
      <c r="P4">
        <f t="shared" ref="P4:P10" si="11">O4/1.2</f>
        <v>0</v>
      </c>
      <c r="Q4">
        <f t="shared" si="9"/>
        <v>0</v>
      </c>
      <c r="R4" s="2">
        <v>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11"/>
        <v>0</v>
      </c>
      <c r="Q5">
        <f t="shared" si="9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1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1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591.66666666666674</v>
      </c>
      <c r="C8" s="4">
        <f t="shared" si="1"/>
        <v>710.00000000000011</v>
      </c>
      <c r="D8" s="4">
        <f t="shared" si="2"/>
        <v>852.00000000000011</v>
      </c>
      <c r="E8" s="5">
        <f t="shared" si="3"/>
        <v>24000000</v>
      </c>
      <c r="F8" s="4">
        <f t="shared" si="4"/>
        <v>40563</v>
      </c>
      <c r="G8" s="68">
        <f t="shared" si="5"/>
        <v>33803</v>
      </c>
      <c r="H8" s="4">
        <f t="shared" si="6"/>
        <v>28169</v>
      </c>
      <c r="I8" s="4">
        <f t="shared" si="7"/>
        <v>0</v>
      </c>
      <c r="J8" s="4">
        <f t="shared" si="8"/>
        <v>0</v>
      </c>
      <c r="O8">
        <v>0</v>
      </c>
      <c r="P8">
        <v>710</v>
      </c>
      <c r="Q8">
        <f t="shared" si="9"/>
        <v>591.66666666666674</v>
      </c>
      <c r="R8" s="2">
        <v>24000000</v>
      </c>
      <c r="S8" s="2"/>
    </row>
    <row r="9" spans="1:19" x14ac:dyDescent="0.25">
      <c r="A9" s="4">
        <v>8</v>
      </c>
      <c r="B9" s="4">
        <f t="shared" si="0"/>
        <v>750</v>
      </c>
      <c r="C9" s="4">
        <f t="shared" si="1"/>
        <v>900</v>
      </c>
      <c r="D9" s="4">
        <f t="shared" si="2"/>
        <v>1080</v>
      </c>
      <c r="E9" s="5">
        <f t="shared" si="3"/>
        <v>35000000</v>
      </c>
      <c r="F9" s="4">
        <f t="shared" si="4"/>
        <v>46667</v>
      </c>
      <c r="G9" s="67">
        <f t="shared" si="5"/>
        <v>38889</v>
      </c>
      <c r="H9" s="4">
        <f t="shared" si="6"/>
        <v>32407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v>750</v>
      </c>
      <c r="R9" s="2">
        <v>35000000</v>
      </c>
      <c r="S9" s="2"/>
    </row>
    <row r="10" spans="1:19" x14ac:dyDescent="0.25">
      <c r="A10" s="4">
        <v>9</v>
      </c>
      <c r="B10" s="4">
        <f t="shared" si="0"/>
        <v>751</v>
      </c>
      <c r="C10" s="4">
        <f t="shared" si="1"/>
        <v>901.19999999999993</v>
      </c>
      <c r="D10" s="4">
        <f t="shared" si="2"/>
        <v>1081.4399999999998</v>
      </c>
      <c r="E10" s="5">
        <f t="shared" si="3"/>
        <v>29000000</v>
      </c>
      <c r="F10" s="4">
        <f t="shared" si="4"/>
        <v>38615</v>
      </c>
      <c r="G10" s="4">
        <f t="shared" si="5"/>
        <v>32179</v>
      </c>
      <c r="H10" s="4">
        <f t="shared" si="6"/>
        <v>26816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v>751</v>
      </c>
      <c r="R10" s="2">
        <v>29000000</v>
      </c>
      <c r="S10" s="2"/>
    </row>
    <row r="11" spans="1:19" x14ac:dyDescent="0.25">
      <c r="A11" s="4">
        <v>10</v>
      </c>
      <c r="B11" s="4">
        <f t="shared" si="0"/>
        <v>746</v>
      </c>
      <c r="C11" s="4">
        <f t="shared" si="1"/>
        <v>895.19999999999993</v>
      </c>
      <c r="D11" s="4">
        <f t="shared" si="2"/>
        <v>1074.2399999999998</v>
      </c>
      <c r="E11" s="5">
        <f t="shared" si="3"/>
        <v>35000000</v>
      </c>
      <c r="F11" s="4">
        <f t="shared" si="4"/>
        <v>46917</v>
      </c>
      <c r="G11" s="67">
        <f t="shared" si="5"/>
        <v>39097</v>
      </c>
      <c r="H11" s="4">
        <f t="shared" si="6"/>
        <v>32581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v>746</v>
      </c>
      <c r="R11" s="2">
        <v>35000000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ref="Q11:Q15" si="13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F23" s="9" t="s">
        <v>84</v>
      </c>
    </row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62"/>
    </row>
    <row r="28" spans="1:19" s="9" customFormat="1" x14ac:dyDescent="0.25">
      <c r="C28" s="60" t="s">
        <v>75</v>
      </c>
      <c r="D28" s="60"/>
      <c r="F28" s="45" t="s">
        <v>71</v>
      </c>
      <c r="G28" s="45">
        <v>481</v>
      </c>
    </row>
    <row r="29" spans="1:19" s="9" customFormat="1" x14ac:dyDescent="0.25">
      <c r="C29" s="60" t="s">
        <v>1</v>
      </c>
      <c r="D29" s="60"/>
      <c r="F29" s="45" t="s">
        <v>72</v>
      </c>
      <c r="G29" s="45">
        <v>480</v>
      </c>
      <c r="H29" s="9">
        <f>G29/G28</f>
        <v>0.99792099792099798</v>
      </c>
    </row>
    <row r="30" spans="1:19" s="9" customFormat="1" x14ac:dyDescent="0.25">
      <c r="F30" s="45" t="s">
        <v>73</v>
      </c>
      <c r="G30" s="45"/>
    </row>
    <row r="31" spans="1:19" s="9" customFormat="1" x14ac:dyDescent="0.25">
      <c r="C31" s="63"/>
      <c r="D31" s="63"/>
      <c r="F31" s="63" t="s">
        <v>74</v>
      </c>
      <c r="G31" s="63">
        <f>G29*G30</f>
        <v>0</v>
      </c>
      <c r="H31" s="9" t="e">
        <f>G31/D29</f>
        <v>#DIV/0!</v>
      </c>
    </row>
    <row r="32" spans="1:19" s="9" customFormat="1" x14ac:dyDescent="0.25">
      <c r="C32" s="63"/>
      <c r="D32" s="63"/>
      <c r="F32" s="63" t="s">
        <v>24</v>
      </c>
      <c r="G32" s="63">
        <f>G31*90%</f>
        <v>0</v>
      </c>
    </row>
    <row r="33" spans="3:24" s="9" customFormat="1" x14ac:dyDescent="0.25">
      <c r="C33" s="63"/>
      <c r="D33" s="63"/>
      <c r="F33" s="63" t="s">
        <v>25</v>
      </c>
      <c r="G33" s="63">
        <f>G31*80%</f>
        <v>0</v>
      </c>
    </row>
    <row r="34" spans="3:24" s="9" customFormat="1" x14ac:dyDescent="0.25">
      <c r="C34" s="63"/>
      <c r="D34" s="63"/>
    </row>
    <row r="35" spans="3:24" s="9" customFormat="1" x14ac:dyDescent="0.25">
      <c r="C35" s="63"/>
      <c r="D35" s="63"/>
      <c r="X35" s="9">
        <f>2025-80</f>
        <v>1945</v>
      </c>
    </row>
    <row r="36" spans="3:24" s="9" customFormat="1" x14ac:dyDescent="0.25"/>
    <row r="37" spans="3:24" s="9" customFormat="1" x14ac:dyDescent="0.25"/>
    <row r="38" spans="3:24" s="9" customFormat="1" x14ac:dyDescent="0.25"/>
    <row r="39" spans="3:24" s="9" customFormat="1" x14ac:dyDescent="0.25"/>
    <row r="40" spans="3:24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9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P21" sqref="P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2" sqref="J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N2" sqref="N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2025-01-06T09:10:15Z</dcterms:modified>
</cp:coreProperties>
</file>