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Janta Sahkari Bank LTD\Fort\Vinod Govabhai Bangari\"/>
    </mc:Choice>
  </mc:AlternateContent>
  <xr:revisionPtr revIDLastSave="0" documentId="13_ncr:1_{7ABA6F0D-AFFD-4338-AAC7-1E5CBD964985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3" sheetId="25" r:id="rId14"/>
    <sheet name="Sheet14" sheetId="26" r:id="rId15"/>
    <sheet name="Sheet15" sheetId="27" r:id="rId16"/>
    <sheet name="Sheet16" sheetId="28" r:id="rId17"/>
    <sheet name="Sheet17" sheetId="29" r:id="rId18"/>
    <sheet name="Sheet18" sheetId="30" r:id="rId19"/>
    <sheet name="Sheet19" sheetId="31" r:id="rId20"/>
  </sheets>
  <calcPr calcId="191029"/>
</workbook>
</file>

<file path=xl/calcChain.xml><?xml version="1.0" encoding="utf-8"?>
<calcChain xmlns="http://schemas.openxmlformats.org/spreadsheetml/2006/main">
  <c r="R15" i="4" l="1"/>
  <c r="R14" i="4"/>
  <c r="R13" i="4"/>
  <c r="P13" i="4"/>
  <c r="R12" i="4"/>
  <c r="P22" i="4"/>
  <c r="Q22" i="4" s="1"/>
  <c r="B22" i="4" s="1"/>
  <c r="C22" i="4" s="1"/>
  <c r="D22" i="4" s="1"/>
  <c r="J22" i="4"/>
  <c r="I22" i="4"/>
  <c r="E22" i="4"/>
  <c r="H22" i="4" s="1"/>
  <c r="A22" i="4"/>
  <c r="P21" i="4"/>
  <c r="Q21" i="4" s="1"/>
  <c r="B21" i="4" s="1"/>
  <c r="C21" i="4" s="1"/>
  <c r="D21" i="4" s="1"/>
  <c r="J21" i="4"/>
  <c r="I21" i="4"/>
  <c r="E21" i="4"/>
  <c r="H21" i="4" s="1"/>
  <c r="A21" i="4"/>
  <c r="P20" i="4"/>
  <c r="Q20" i="4" s="1"/>
  <c r="B20" i="4" s="1"/>
  <c r="C20" i="4" s="1"/>
  <c r="D20" i="4" s="1"/>
  <c r="J20" i="4"/>
  <c r="I20" i="4"/>
  <c r="E20" i="4"/>
  <c r="H20" i="4" s="1"/>
  <c r="A20" i="4"/>
  <c r="P19" i="4"/>
  <c r="Q19" i="4" s="1"/>
  <c r="B19" i="4" s="1"/>
  <c r="C19" i="4" s="1"/>
  <c r="D19" i="4" s="1"/>
  <c r="J19" i="4"/>
  <c r="I19" i="4"/>
  <c r="E19" i="4"/>
  <c r="A19" i="4"/>
  <c r="Q18" i="4"/>
  <c r="B18" i="4" s="1"/>
  <c r="C18" i="4" s="1"/>
  <c r="D18" i="4" s="1"/>
  <c r="J18" i="4"/>
  <c r="I18" i="4"/>
  <c r="E18" i="4"/>
  <c r="A18" i="4"/>
  <c r="Q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H18" i="4" l="1"/>
  <c r="H16" i="4"/>
  <c r="H19" i="4"/>
  <c r="H17" i="4"/>
  <c r="F16" i="4"/>
  <c r="F17" i="4"/>
  <c r="F18" i="4"/>
  <c r="F19" i="4"/>
  <c r="F20" i="4"/>
  <c r="F21" i="4"/>
  <c r="F22" i="4"/>
  <c r="G16" i="4"/>
  <c r="G17" i="4"/>
  <c r="G18" i="4"/>
  <c r="G19" i="4"/>
  <c r="G20" i="4"/>
  <c r="G21" i="4"/>
  <c r="G22" i="4"/>
  <c r="Q30" i="4"/>
  <c r="Q29" i="4"/>
  <c r="V6" i="4"/>
  <c r="V7" i="4"/>
  <c r="V8" i="4"/>
  <c r="V9" i="4"/>
  <c r="V10" i="4"/>
  <c r="V5" i="4"/>
  <c r="U6" i="4"/>
  <c r="U7" i="4"/>
  <c r="U8" i="4"/>
  <c r="U9" i="4"/>
  <c r="U10" i="4"/>
  <c r="U5" i="4"/>
  <c r="R10" i="4" l="1"/>
  <c r="P10" i="4"/>
  <c r="R9" i="4"/>
  <c r="R6" i="4"/>
  <c r="R8" i="4"/>
  <c r="R7" i="4"/>
  <c r="P7" i="4"/>
  <c r="P6" i="4"/>
  <c r="H29" i="4"/>
  <c r="R5" i="4"/>
  <c r="I26" i="4"/>
  <c r="I27" i="4"/>
  <c r="Q12" i="4" l="1"/>
  <c r="Q11" i="4"/>
  <c r="Q10" i="4"/>
  <c r="Q9" i="4"/>
  <c r="Q8" i="4"/>
  <c r="Q7" i="4"/>
  <c r="Q6" i="4"/>
  <c r="Q5" i="4"/>
  <c r="P4" i="4"/>
  <c r="P3" i="4"/>
  <c r="Q3" i="4" s="1"/>
  <c r="P2" i="4"/>
  <c r="Q13" i="4" l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Q15" i="4" l="1"/>
  <c r="J15" i="4"/>
  <c r="I15" i="4"/>
  <c r="E15" i="4"/>
  <c r="A15" i="4"/>
  <c r="Q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<sst xmlns="http://schemas.openxmlformats.org/spreadsheetml/2006/main" count="42" uniqueCount="38">
  <si>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</si>
  <si>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</si>
  <si>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</si>
  <si>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</si>
  <si>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</si>
  <si>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</si>
  <si>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</si>
  <si>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</si>
  <si>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</si>
  <si>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</si>
  <si>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</si>
  <si>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</si>
  <si>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</si>
  <si>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 Shop No. 48, Ground Floor, Powai Plaza, Adi Shankracharya Marg, Village - Powai, Mumbai, </t>
  </si>
  <si>
    <t>bua</t>
  </si>
  <si>
    <t>ca</t>
  </si>
  <si>
    <t>rate on ca</t>
  </si>
  <si>
    <t>fmv</t>
  </si>
  <si>
    <t>oc - 2006</t>
  </si>
  <si>
    <t>13.11.24</t>
  </si>
  <si>
    <t>04.09.24</t>
  </si>
  <si>
    <t>19.06.23</t>
  </si>
  <si>
    <t>26.09.22</t>
  </si>
  <si>
    <t>30.03.22</t>
  </si>
  <si>
    <t>28.09.22</t>
  </si>
  <si>
    <t>mca</t>
  </si>
  <si>
    <t>loft</t>
  </si>
  <si>
    <t>ht. 21.82 ft</t>
  </si>
  <si>
    <t>shop</t>
  </si>
  <si>
    <t>rent - 45000 per month</t>
  </si>
  <si>
    <t>19.01.24</t>
  </si>
  <si>
    <t>gr</t>
  </si>
  <si>
    <t>12.01.24</t>
  </si>
  <si>
    <t>Gallery bldg</t>
  </si>
  <si>
    <t>Orchid avenue</t>
  </si>
  <si>
    <t>11.12.23</t>
  </si>
  <si>
    <t>Galleria</t>
  </si>
  <si>
    <t>14.09.23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</si>
</sst>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47</xdr:row>
      <xdr:rowOff>163133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72D07CA-FE73-4E3C-81AB-03047E2214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5943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75C091-1EA7-4C05-827D-2CB0CE297F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14</xdr:col>
      <xdr:colOff>238125</xdr:colOff>
      <xdr:row>50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413E61-076C-4A92-AC8A-67426A08B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571500"/>
          <a:ext cx="7553325" cy="9067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105986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558EE6D-E215-470E-9C46-7D7C618D4A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7848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45</xdr:row>
      <xdr:rowOff>180975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07369E-6D8D-4F36-A05E-AC2EA0442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7534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43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E7CBE1-6E8A-4424-8509-7C514B1827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8353425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114300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4CE21-762D-4BFF-84F1-1CA81F9C93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6393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238125</xdr:colOff>
      <xdr:row>50</xdr:row>
      <xdr:rowOff>85725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2A9267-D207-4BB3-8C29-3222D00BD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553325" cy="961072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572771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2A13DF-451B-4A76-BB19-B80A0CA7A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07171" cy="862132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9BB553-D6D1-48B8-83A1-A4A8F70857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73564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458455</xdr:colOff>
      <xdr:row>45</xdr:row>
      <xdr:rowOff>105986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1E6BD8-3C61-4C8B-8973-621AA76C3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92855" cy="867848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353665</xdr:colOff>
      <xdr:row>51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0ADBD28-5FC8-4F75-9CDF-3ACE486C6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88065" cy="863085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467981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85E765-DAFC-4C0B-934D-D1DEFBF0F2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002381" cy="86499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D3C2E1-596E-4CB2-BCEE-490D26CE9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5E7164-46A9-4EB6-B95D-F83F78AA09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409575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F72F8F-5BD5-4524-A155-7CA229EE8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87975" cy="81438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44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3165C67-946C-4F37-9E07-6DE4A7559E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153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1CC756-85F3-46A2-AED4-8EA09C433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43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599EAE-ECC4-472C-B130-7E415FC39F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1438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44"/>
  <sheetViews>
    <sheetView tabSelected="1" topLeftCell="B1" zoomScaleNormal="100" workbookViewId="0">
      <selection activeCell="P19" sqref="P1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5.14062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9.140625" customWidth="1"/>
    <col min="20" max="20" width="4.140625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120</v>
      </c>
      <c r="C2" s="4">
        <f>B2*1.2</f>
        <v>144</v>
      </c>
      <c r="D2" s="4">
        <f t="shared" ref="D2:D13" si="2">C2*1.2</f>
        <v>172.79999999999998</v>
      </c>
      <c r="E2" s="5">
        <f t="shared" ref="E2:E13" si="3">R2</f>
        <v>4500000</v>
      </c>
      <c r="F2" s="10">
        <f t="shared" ref="F2:F13" si="4">ROUND((E2/B2),0)</f>
        <v>37500</v>
      </c>
      <c r="G2" s="10">
        <f t="shared" ref="G2:G13" si="5">ROUND((E2/C2),0)</f>
        <v>31250</v>
      </c>
      <c r="H2" s="10">
        <f t="shared" ref="H2:H13" si="6">ROUND((E2/D2),0)</f>
        <v>26042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120</v>
      </c>
      <c r="R2" s="2">
        <v>4500000</v>
      </c>
      <c r="S2" s="8"/>
      <c r="T2" s="8"/>
    </row>
    <row r="3" spans="1:22" x14ac:dyDescent="0.25">
      <c r="A3" s="4">
        <f t="shared" si="0"/>
        <v>0</v>
      </c>
      <c r="B3" s="4">
        <f t="shared" si="1"/>
        <v>156.25</v>
      </c>
      <c r="C3" s="4">
        <f t="shared" ref="C3:C15" si="9">B3*1.2</f>
        <v>187.5</v>
      </c>
      <c r="D3" s="4">
        <f t="shared" si="2"/>
        <v>225</v>
      </c>
      <c r="E3" s="5">
        <f t="shared" si="3"/>
        <v>6500000</v>
      </c>
      <c r="F3" s="15">
        <f t="shared" si="4"/>
        <v>41600</v>
      </c>
      <c r="G3" s="10">
        <f t="shared" si="5"/>
        <v>34667</v>
      </c>
      <c r="H3" s="10">
        <f t="shared" si="6"/>
        <v>28889</v>
      </c>
      <c r="I3" s="4" t="e">
        <f>#REF!</f>
        <v>#REF!</v>
      </c>
      <c r="J3" s="4">
        <f t="shared" si="7"/>
        <v>0</v>
      </c>
      <c r="O3">
        <v>225</v>
      </c>
      <c r="P3">
        <f t="shared" si="8"/>
        <v>187.5</v>
      </c>
      <c r="Q3">
        <f t="shared" ref="Q3:Q12" si="10">P3/1.2</f>
        <v>156.25</v>
      </c>
      <c r="R3" s="2">
        <v>6500000</v>
      </c>
      <c r="S3" s="8"/>
      <c r="T3" s="8"/>
    </row>
    <row r="4" spans="1:22" x14ac:dyDescent="0.25">
      <c r="A4" s="4">
        <f t="shared" si="0"/>
        <v>0</v>
      </c>
      <c r="B4" s="4">
        <f t="shared" si="1"/>
        <v>93</v>
      </c>
      <c r="C4" s="4">
        <f t="shared" si="9"/>
        <v>111.6</v>
      </c>
      <c r="D4" s="4">
        <f t="shared" si="2"/>
        <v>133.91999999999999</v>
      </c>
      <c r="E4" s="5">
        <f t="shared" si="3"/>
        <v>5500000</v>
      </c>
      <c r="F4" s="10">
        <f t="shared" si="4"/>
        <v>59140</v>
      </c>
      <c r="G4" s="10">
        <f t="shared" si="5"/>
        <v>49283</v>
      </c>
      <c r="H4" s="10">
        <f t="shared" si="6"/>
        <v>41069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93</v>
      </c>
      <c r="R4" s="2">
        <v>5500000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229.16666666666669</v>
      </c>
      <c r="C5" s="4">
        <f t="shared" si="9"/>
        <v>275</v>
      </c>
      <c r="D5" s="4">
        <f t="shared" si="2"/>
        <v>330</v>
      </c>
      <c r="E5" s="5">
        <f t="shared" si="3"/>
        <v>7132000</v>
      </c>
      <c r="F5" s="15">
        <f t="shared" si="4"/>
        <v>31121</v>
      </c>
      <c r="G5" s="10">
        <f t="shared" si="5"/>
        <v>25935</v>
      </c>
      <c r="H5" s="10">
        <f t="shared" si="6"/>
        <v>21612</v>
      </c>
      <c r="I5" s="4" t="e">
        <f>#REF!</f>
        <v>#REF!</v>
      </c>
      <c r="J5" s="4" t="str">
        <f t="shared" si="7"/>
        <v>13.11.24</v>
      </c>
      <c r="O5">
        <v>0</v>
      </c>
      <c r="P5">
        <v>275</v>
      </c>
      <c r="Q5">
        <f t="shared" si="10"/>
        <v>229.16666666666669</v>
      </c>
      <c r="R5" s="2">
        <f>6700000+402000+30000</f>
        <v>7132000</v>
      </c>
      <c r="S5" s="8" t="s">
        <v>19</v>
      </c>
      <c r="T5" s="8">
        <v>1</v>
      </c>
      <c r="U5">
        <f>F5*1.2</f>
        <v>37345.199999999997</v>
      </c>
      <c r="V5">
        <f>U5*1.2</f>
        <v>44814.239999999998</v>
      </c>
    </row>
    <row r="6" spans="1:22" x14ac:dyDescent="0.25">
      <c r="A6" s="4">
        <f t="shared" si="0"/>
        <v>0</v>
      </c>
      <c r="B6" s="4">
        <f t="shared" si="1"/>
        <v>114.99539999999999</v>
      </c>
      <c r="C6" s="4">
        <f t="shared" si="9"/>
        <v>137.99447999999998</v>
      </c>
      <c r="D6" s="4">
        <f t="shared" si="2"/>
        <v>165.59337599999998</v>
      </c>
      <c r="E6" s="5">
        <f t="shared" si="3"/>
        <v>3740000</v>
      </c>
      <c r="F6" s="15">
        <f t="shared" si="4"/>
        <v>32523</v>
      </c>
      <c r="G6" s="10">
        <f t="shared" si="5"/>
        <v>27103</v>
      </c>
      <c r="H6" s="10">
        <f t="shared" si="6"/>
        <v>22585</v>
      </c>
      <c r="I6" s="4" t="e">
        <f>#REF!</f>
        <v>#REF!</v>
      </c>
      <c r="J6" s="4" t="str">
        <f t="shared" si="7"/>
        <v>04.09.24</v>
      </c>
      <c r="O6">
        <v>0</v>
      </c>
      <c r="P6">
        <f>12.82*10.764</f>
        <v>137.99447999999998</v>
      </c>
      <c r="Q6">
        <f t="shared" si="10"/>
        <v>114.99539999999999</v>
      </c>
      <c r="R6" s="2">
        <f>3500000+210000+30000</f>
        <v>3740000</v>
      </c>
      <c r="S6" s="8" t="s">
        <v>20</v>
      </c>
      <c r="T6" s="8">
        <v>3</v>
      </c>
      <c r="U6">
        <f t="shared" ref="U6:U10" si="11">F6*1.2</f>
        <v>39027.599999999999</v>
      </c>
      <c r="V6">
        <f t="shared" ref="V6:V10" si="12">U6*1.2</f>
        <v>46833.119999999995</v>
      </c>
    </row>
    <row r="7" spans="1:22" x14ac:dyDescent="0.25">
      <c r="A7" s="4">
        <f t="shared" si="0"/>
        <v>0</v>
      </c>
      <c r="B7" s="4">
        <f t="shared" si="1"/>
        <v>132.0384</v>
      </c>
      <c r="C7" s="4">
        <f t="shared" si="9"/>
        <v>158.44607999999999</v>
      </c>
      <c r="D7" s="4">
        <f t="shared" si="2"/>
        <v>190.13529599999998</v>
      </c>
      <c r="E7" s="5">
        <f t="shared" si="3"/>
        <v>4800000</v>
      </c>
      <c r="F7" s="10">
        <f t="shared" si="4"/>
        <v>36353</v>
      </c>
      <c r="G7" s="10">
        <f t="shared" si="5"/>
        <v>30294</v>
      </c>
      <c r="H7" s="10">
        <f t="shared" si="6"/>
        <v>25245</v>
      </c>
      <c r="I7" s="4" t="e">
        <f>#REF!</f>
        <v>#REF!</v>
      </c>
      <c r="J7" s="4" t="str">
        <f t="shared" si="7"/>
        <v>19.06.23</v>
      </c>
      <c r="O7">
        <v>0</v>
      </c>
      <c r="P7">
        <f>14.72*10.764</f>
        <v>158.44607999999999</v>
      </c>
      <c r="Q7">
        <f t="shared" si="10"/>
        <v>132.0384</v>
      </c>
      <c r="R7" s="2">
        <f>4500000+270000+30000</f>
        <v>4800000</v>
      </c>
      <c r="S7" s="8" t="s">
        <v>21</v>
      </c>
      <c r="T7" s="8">
        <v>3</v>
      </c>
      <c r="U7">
        <f t="shared" si="11"/>
        <v>43623.6</v>
      </c>
      <c r="V7">
        <f t="shared" si="12"/>
        <v>52348.32</v>
      </c>
    </row>
    <row r="8" spans="1:22" x14ac:dyDescent="0.25">
      <c r="A8" s="4">
        <f t="shared" si="0"/>
        <v>0</v>
      </c>
      <c r="B8" s="4">
        <f t="shared" si="1"/>
        <v>229.16666666666669</v>
      </c>
      <c r="C8" s="4">
        <f t="shared" si="9"/>
        <v>275</v>
      </c>
      <c r="D8" s="4">
        <f t="shared" si="2"/>
        <v>330</v>
      </c>
      <c r="E8" s="5">
        <f t="shared" si="3"/>
        <v>8298000</v>
      </c>
      <c r="F8" s="10">
        <f t="shared" si="4"/>
        <v>36209</v>
      </c>
      <c r="G8" s="10">
        <f t="shared" si="5"/>
        <v>30175</v>
      </c>
      <c r="H8" s="10">
        <f t="shared" si="6"/>
        <v>25145</v>
      </c>
      <c r="I8" s="4" t="e">
        <f>#REF!</f>
        <v>#REF!</v>
      </c>
      <c r="J8" s="4" t="str">
        <f t="shared" si="7"/>
        <v>26.09.22</v>
      </c>
      <c r="O8">
        <v>0</v>
      </c>
      <c r="P8">
        <v>275</v>
      </c>
      <c r="Q8">
        <f t="shared" si="10"/>
        <v>229.16666666666669</v>
      </c>
      <c r="R8" s="2">
        <f>7800000+468000+30000</f>
        <v>8298000</v>
      </c>
      <c r="S8" s="8" t="s">
        <v>22</v>
      </c>
      <c r="T8" s="8">
        <v>3</v>
      </c>
      <c r="U8">
        <f t="shared" si="11"/>
        <v>43450.799999999996</v>
      </c>
      <c r="V8">
        <f t="shared" si="12"/>
        <v>52140.959999999992</v>
      </c>
    </row>
    <row r="9" spans="1:22" x14ac:dyDescent="0.25">
      <c r="A9" s="4">
        <f t="shared" si="0"/>
        <v>0</v>
      </c>
      <c r="B9" s="4">
        <f t="shared" si="1"/>
        <v>229.16666666666669</v>
      </c>
      <c r="C9" s="4">
        <f t="shared" si="9"/>
        <v>275</v>
      </c>
      <c r="D9" s="4">
        <f t="shared" si="2"/>
        <v>330</v>
      </c>
      <c r="E9" s="5">
        <f t="shared" si="3"/>
        <v>7642500</v>
      </c>
      <c r="F9" s="10">
        <f t="shared" si="4"/>
        <v>33349</v>
      </c>
      <c r="G9" s="10">
        <f t="shared" si="5"/>
        <v>27791</v>
      </c>
      <c r="H9" s="10">
        <f t="shared" si="6"/>
        <v>23159</v>
      </c>
      <c r="I9" s="4" t="e">
        <f>#REF!</f>
        <v>#REF!</v>
      </c>
      <c r="J9" s="4" t="str">
        <f t="shared" si="7"/>
        <v>30.03.22</v>
      </c>
      <c r="O9">
        <v>0</v>
      </c>
      <c r="P9">
        <v>275</v>
      </c>
      <c r="Q9">
        <f t="shared" si="10"/>
        <v>229.16666666666669</v>
      </c>
      <c r="R9" s="2">
        <f>7250000+362500+30000</f>
        <v>7642500</v>
      </c>
      <c r="S9" s="8" t="s">
        <v>23</v>
      </c>
      <c r="T9" s="8">
        <v>1</v>
      </c>
      <c r="U9">
        <f t="shared" si="11"/>
        <v>40018.799999999996</v>
      </c>
      <c r="V9">
        <f t="shared" si="12"/>
        <v>48022.55999999999</v>
      </c>
    </row>
    <row r="10" spans="1:22" x14ac:dyDescent="0.25">
      <c r="A10" s="4">
        <f t="shared" si="0"/>
        <v>0</v>
      </c>
      <c r="B10" s="4">
        <f t="shared" si="1"/>
        <v>133.02510000000001</v>
      </c>
      <c r="C10" s="4">
        <f t="shared" si="9"/>
        <v>159.63012000000001</v>
      </c>
      <c r="D10" s="4">
        <f t="shared" si="2"/>
        <v>191.55614399999999</v>
      </c>
      <c r="E10" s="5">
        <f t="shared" si="3"/>
        <v>5224000</v>
      </c>
      <c r="F10" s="10">
        <f t="shared" si="4"/>
        <v>39271</v>
      </c>
      <c r="G10" s="10">
        <f t="shared" si="5"/>
        <v>32726</v>
      </c>
      <c r="H10" s="10">
        <f t="shared" si="6"/>
        <v>27271</v>
      </c>
      <c r="I10" s="4" t="e">
        <f>#REF!</f>
        <v>#REF!</v>
      </c>
      <c r="J10" s="4" t="str">
        <f t="shared" si="7"/>
        <v>28.09.22</v>
      </c>
      <c r="O10">
        <v>0</v>
      </c>
      <c r="P10">
        <f>14.83*10.764</f>
        <v>159.63012000000001</v>
      </c>
      <c r="Q10">
        <f t="shared" si="10"/>
        <v>133.02510000000001</v>
      </c>
      <c r="R10" s="2">
        <f>4900000+294000+30000</f>
        <v>5224000</v>
      </c>
      <c r="S10" s="8" t="s">
        <v>24</v>
      </c>
      <c r="T10" s="8">
        <v>1</v>
      </c>
      <c r="U10">
        <f t="shared" si="11"/>
        <v>47125.2</v>
      </c>
      <c r="V10">
        <f t="shared" si="12"/>
        <v>56550.239999999998</v>
      </c>
    </row>
    <row r="11" spans="1:22" x14ac:dyDescent="0.25">
      <c r="A11" s="4">
        <f t="shared" si="0"/>
        <v>0</v>
      </c>
      <c r="B11" s="4">
        <f t="shared" si="1"/>
        <v>291.66666666666669</v>
      </c>
      <c r="C11" s="4">
        <f t="shared" si="9"/>
        <v>350</v>
      </c>
      <c r="D11" s="4">
        <f t="shared" si="2"/>
        <v>420</v>
      </c>
      <c r="E11" s="5">
        <f t="shared" si="3"/>
        <v>12000000</v>
      </c>
      <c r="F11" s="15">
        <f t="shared" si="4"/>
        <v>41143</v>
      </c>
      <c r="G11" s="10">
        <f t="shared" si="5"/>
        <v>34286</v>
      </c>
      <c r="H11" s="10">
        <f t="shared" si="6"/>
        <v>28571</v>
      </c>
      <c r="I11" s="4" t="e">
        <f>#REF!</f>
        <v>#REF!</v>
      </c>
      <c r="J11" s="4">
        <f t="shared" si="7"/>
        <v>0</v>
      </c>
      <c r="O11">
        <v>0</v>
      </c>
      <c r="P11">
        <v>350</v>
      </c>
      <c r="Q11">
        <f t="shared" si="10"/>
        <v>291.66666666666669</v>
      </c>
      <c r="R11" s="2">
        <v>12000000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1066.6666666666667</v>
      </c>
      <c r="C12" s="4">
        <f t="shared" si="9"/>
        <v>1280</v>
      </c>
      <c r="D12" s="4">
        <f t="shared" si="2"/>
        <v>1536</v>
      </c>
      <c r="E12" s="5">
        <f t="shared" si="3"/>
        <v>53030000</v>
      </c>
      <c r="F12" s="10">
        <f t="shared" si="4"/>
        <v>49716</v>
      </c>
      <c r="G12" s="10">
        <f t="shared" si="5"/>
        <v>41430</v>
      </c>
      <c r="H12" s="10">
        <f t="shared" si="6"/>
        <v>34525</v>
      </c>
      <c r="I12" s="4" t="e">
        <f>#REF!</f>
        <v>#REF!</v>
      </c>
      <c r="J12" s="4" t="str">
        <f t="shared" si="7"/>
        <v>19.01.24</v>
      </c>
      <c r="O12">
        <v>0</v>
      </c>
      <c r="P12">
        <v>1280</v>
      </c>
      <c r="Q12">
        <f t="shared" si="10"/>
        <v>1066.6666666666667</v>
      </c>
      <c r="R12" s="2">
        <f>50000000+3000000+30000</f>
        <v>53030000</v>
      </c>
      <c r="S12" s="8" t="s">
        <v>30</v>
      </c>
      <c r="T12" s="8" t="s">
        <v>31</v>
      </c>
      <c r="U12" t="s">
        <v>34</v>
      </c>
    </row>
    <row r="13" spans="1:22" x14ac:dyDescent="0.25">
      <c r="A13" s="4">
        <f t="shared" si="0"/>
        <v>0</v>
      </c>
      <c r="B13" s="4">
        <f t="shared" si="1"/>
        <v>120.82590000000002</v>
      </c>
      <c r="C13" s="4">
        <f t="shared" si="9"/>
        <v>144.99108000000001</v>
      </c>
      <c r="D13" s="4">
        <f t="shared" si="2"/>
        <v>173.989296</v>
      </c>
      <c r="E13" s="5">
        <f t="shared" si="3"/>
        <v>8510000</v>
      </c>
      <c r="F13" s="10">
        <f t="shared" si="4"/>
        <v>70432</v>
      </c>
      <c r="G13" s="10">
        <f t="shared" si="5"/>
        <v>58693</v>
      </c>
      <c r="H13" s="10">
        <f t="shared" si="6"/>
        <v>48911</v>
      </c>
      <c r="I13" s="4" t="e">
        <f>#REF!</f>
        <v>#REF!</v>
      </c>
      <c r="J13" s="4" t="str">
        <f t="shared" si="7"/>
        <v>12.01.24</v>
      </c>
      <c r="O13">
        <v>0</v>
      </c>
      <c r="P13">
        <f>13.47*10.764</f>
        <v>144.99108000000001</v>
      </c>
      <c r="Q13">
        <f t="shared" ref="Q13" si="13">P13/1.2</f>
        <v>120.82590000000002</v>
      </c>
      <c r="R13" s="2">
        <f>8000000+480000+30000</f>
        <v>8510000</v>
      </c>
      <c r="S13" s="8" t="s">
        <v>32</v>
      </c>
      <c r="T13" s="8">
        <v>1</v>
      </c>
      <c r="U13" t="s">
        <v>33</v>
      </c>
    </row>
    <row r="14" spans="1:22" x14ac:dyDescent="0.25">
      <c r="A14" s="4">
        <f t="shared" si="0"/>
        <v>0</v>
      </c>
      <c r="B14" s="4">
        <f t="shared" si="1"/>
        <v>170.83333333333334</v>
      </c>
      <c r="C14" s="4">
        <f t="shared" si="9"/>
        <v>205</v>
      </c>
      <c r="D14" s="4">
        <f t="shared" ref="D14:D15" si="14">C14*1.2</f>
        <v>246</v>
      </c>
      <c r="E14" s="5">
        <f t="shared" ref="E14:E15" si="15">R14</f>
        <v>10609900</v>
      </c>
      <c r="F14" s="10">
        <f t="shared" ref="F14:F15" si="16">ROUND((E14/B14),0)</f>
        <v>62107</v>
      </c>
      <c r="G14" s="10">
        <f t="shared" ref="G14:G15" si="17">ROUND((E14/C14),0)</f>
        <v>51756</v>
      </c>
      <c r="H14" s="4">
        <f t="shared" ref="H14:H15" si="18">ROUND((E14/D14),0)</f>
        <v>43130</v>
      </c>
      <c r="I14" s="4" t="e">
        <f>#REF!</f>
        <v>#REF!</v>
      </c>
      <c r="J14" s="4" t="str">
        <f t="shared" ref="J14:J15" si="19">S14</f>
        <v>11.12.23</v>
      </c>
      <c r="O14">
        <v>0</v>
      </c>
      <c r="P14">
        <v>205</v>
      </c>
      <c r="Q14">
        <f t="shared" ref="Q14:Q15" si="20">P14/1.2</f>
        <v>170.83333333333334</v>
      </c>
      <c r="R14" s="2">
        <f>9981000+598900+30000</f>
        <v>10609900</v>
      </c>
      <c r="S14" s="8" t="s">
        <v>35</v>
      </c>
      <c r="T14" s="8">
        <v>1</v>
      </c>
      <c r="U14" t="s">
        <v>36</v>
      </c>
    </row>
    <row r="15" spans="1:22" x14ac:dyDescent="0.25">
      <c r="A15" s="4">
        <f t="shared" si="0"/>
        <v>0</v>
      </c>
      <c r="B15" s="4">
        <f t="shared" si="1"/>
        <v>275</v>
      </c>
      <c r="C15" s="4">
        <f t="shared" si="9"/>
        <v>330</v>
      </c>
      <c r="D15" s="4">
        <f t="shared" si="14"/>
        <v>396</v>
      </c>
      <c r="E15" s="5">
        <f t="shared" si="15"/>
        <v>17520000</v>
      </c>
      <c r="F15" s="10">
        <f t="shared" si="16"/>
        <v>63709</v>
      </c>
      <c r="G15" s="4">
        <f t="shared" si="17"/>
        <v>53091</v>
      </c>
      <c r="H15" s="4">
        <f t="shared" si="18"/>
        <v>44242</v>
      </c>
      <c r="I15" s="4" t="e">
        <f>#REF!</f>
        <v>#REF!</v>
      </c>
      <c r="J15" s="4" t="str">
        <f t="shared" si="19"/>
        <v>14.09.23</v>
      </c>
      <c r="O15">
        <v>0</v>
      </c>
      <c r="P15">
        <v>330</v>
      </c>
      <c r="Q15">
        <f t="shared" si="20"/>
        <v>275</v>
      </c>
      <c r="R15" s="2">
        <f>16500000+990000+30000</f>
        <v>17520000</v>
      </c>
      <c r="S15" s="8" t="s">
        <v>37</v>
      </c>
      <c r="T15" s="8">
        <v>1</v>
      </c>
      <c r="U15" t="s">
        <v>36</v>
      </c>
    </row>
    <row r="16" spans="1:22" x14ac:dyDescent="0.25">
      <c r="A16" s="4">
        <f t="shared" ref="A16:A22" si="21">N16</f>
        <v>0</v>
      </c>
      <c r="B16" s="4">
        <f t="shared" ref="B16:B22" si="22">Q16</f>
        <v>198</v>
      </c>
      <c r="C16" s="4">
        <f t="shared" ref="C16:C22" si="23">B16*1.2</f>
        <v>237.6</v>
      </c>
      <c r="D16" s="4">
        <f t="shared" ref="D16:D22" si="24">C16*1.2</f>
        <v>285.12</v>
      </c>
      <c r="E16" s="5">
        <f t="shared" ref="E16:E22" si="25">R16</f>
        <v>16500000</v>
      </c>
      <c r="F16" s="10">
        <f t="shared" ref="F16:F22" si="26">ROUND((E16/B16),0)</f>
        <v>83333</v>
      </c>
      <c r="G16" s="4">
        <f t="shared" ref="G16:G22" si="27">ROUND((E16/C16),0)</f>
        <v>69444</v>
      </c>
      <c r="H16" s="4">
        <f t="shared" ref="H16:H22" si="28">ROUND((E16/D16),0)</f>
        <v>57870</v>
      </c>
      <c r="I16" s="4" t="e">
        <f>#REF!</f>
        <v>#REF!</v>
      </c>
      <c r="J16" s="4">
        <f t="shared" ref="J16:J22" si="29">S16</f>
        <v>0</v>
      </c>
      <c r="O16">
        <v>0</v>
      </c>
      <c r="P16">
        <f t="shared" ref="P16:P22" si="30">O16/1.2</f>
        <v>0</v>
      </c>
      <c r="Q16">
        <v>198</v>
      </c>
      <c r="R16" s="2">
        <v>16500000</v>
      </c>
      <c r="S16" s="8"/>
      <c r="T16" s="8"/>
    </row>
    <row r="17" spans="1:24" x14ac:dyDescent="0.25">
      <c r="A17" s="4">
        <f t="shared" si="21"/>
        <v>0</v>
      </c>
      <c r="B17" s="4">
        <f t="shared" si="22"/>
        <v>91.666666666666671</v>
      </c>
      <c r="C17" s="4">
        <f t="shared" si="23"/>
        <v>110</v>
      </c>
      <c r="D17" s="4">
        <f t="shared" si="24"/>
        <v>132</v>
      </c>
      <c r="E17" s="5">
        <f t="shared" si="25"/>
        <v>7000000</v>
      </c>
      <c r="F17" s="10">
        <f t="shared" si="26"/>
        <v>76364</v>
      </c>
      <c r="G17" s="4">
        <f t="shared" si="27"/>
        <v>63636</v>
      </c>
      <c r="H17" s="4">
        <f t="shared" si="28"/>
        <v>53030</v>
      </c>
      <c r="I17" s="4" t="e">
        <f>#REF!</f>
        <v>#REF!</v>
      </c>
      <c r="J17" s="4">
        <f t="shared" si="29"/>
        <v>0</v>
      </c>
      <c r="O17">
        <v>0</v>
      </c>
      <c r="P17">
        <v>110</v>
      </c>
      <c r="Q17">
        <f t="shared" ref="Q16:Q22" si="31">P17/1.2</f>
        <v>91.666666666666671</v>
      </c>
      <c r="R17" s="2">
        <v>7000000</v>
      </c>
      <c r="S17" s="8"/>
      <c r="T17" s="8"/>
    </row>
    <row r="18" spans="1:24" x14ac:dyDescent="0.25">
      <c r="A18" s="4">
        <f t="shared" si="21"/>
        <v>0</v>
      </c>
      <c r="B18" s="4">
        <f t="shared" si="22"/>
        <v>210</v>
      </c>
      <c r="C18" s="4">
        <f t="shared" si="23"/>
        <v>252</v>
      </c>
      <c r="D18" s="4">
        <f t="shared" si="24"/>
        <v>302.39999999999998</v>
      </c>
      <c r="E18" s="5">
        <f t="shared" si="25"/>
        <v>10000000</v>
      </c>
      <c r="F18" s="10">
        <f t="shared" si="26"/>
        <v>47619</v>
      </c>
      <c r="G18" s="4">
        <f t="shared" si="27"/>
        <v>39683</v>
      </c>
      <c r="H18" s="4">
        <f t="shared" si="28"/>
        <v>33069</v>
      </c>
      <c r="I18" s="4" t="e">
        <f>#REF!</f>
        <v>#REF!</v>
      </c>
      <c r="J18" s="4">
        <f t="shared" si="29"/>
        <v>0</v>
      </c>
      <c r="O18">
        <v>0</v>
      </c>
      <c r="P18">
        <v>252</v>
      </c>
      <c r="Q18">
        <f t="shared" si="31"/>
        <v>210</v>
      </c>
      <c r="R18" s="2">
        <v>10000000</v>
      </c>
      <c r="S18" s="8"/>
      <c r="T18" s="8"/>
    </row>
    <row r="19" spans="1:24" x14ac:dyDescent="0.25">
      <c r="A19" s="4">
        <f t="shared" si="21"/>
        <v>0</v>
      </c>
      <c r="B19" s="4">
        <f t="shared" si="22"/>
        <v>0</v>
      </c>
      <c r="C19" s="4">
        <f t="shared" si="23"/>
        <v>0</v>
      </c>
      <c r="D19" s="4">
        <f t="shared" si="24"/>
        <v>0</v>
      </c>
      <c r="E19" s="5">
        <f t="shared" si="25"/>
        <v>0</v>
      </c>
      <c r="F19" s="10" t="e">
        <f t="shared" si="26"/>
        <v>#DIV/0!</v>
      </c>
      <c r="G19" s="4" t="e">
        <f t="shared" si="27"/>
        <v>#DIV/0!</v>
      </c>
      <c r="H19" s="4" t="e">
        <f t="shared" si="28"/>
        <v>#DIV/0!</v>
      </c>
      <c r="I19" s="4" t="e">
        <f>#REF!</f>
        <v>#REF!</v>
      </c>
      <c r="J19" s="4">
        <f t="shared" si="29"/>
        <v>0</v>
      </c>
      <c r="O19">
        <v>0</v>
      </c>
      <c r="P19">
        <f t="shared" si="30"/>
        <v>0</v>
      </c>
      <c r="Q19">
        <f t="shared" si="31"/>
        <v>0</v>
      </c>
      <c r="R19" s="2">
        <v>0</v>
      </c>
      <c r="S19" s="8"/>
      <c r="T19" s="8"/>
    </row>
    <row r="20" spans="1:24" x14ac:dyDescent="0.25">
      <c r="A20" s="4">
        <f t="shared" si="21"/>
        <v>0</v>
      </c>
      <c r="B20" s="4">
        <f t="shared" si="22"/>
        <v>0</v>
      </c>
      <c r="C20" s="4">
        <f t="shared" si="23"/>
        <v>0</v>
      </c>
      <c r="D20" s="4">
        <f t="shared" si="24"/>
        <v>0</v>
      </c>
      <c r="E20" s="5">
        <f t="shared" si="25"/>
        <v>0</v>
      </c>
      <c r="F20" s="10" t="e">
        <f t="shared" si="26"/>
        <v>#DIV/0!</v>
      </c>
      <c r="G20" s="4" t="e">
        <f t="shared" si="27"/>
        <v>#DIV/0!</v>
      </c>
      <c r="H20" s="4" t="e">
        <f t="shared" si="28"/>
        <v>#DIV/0!</v>
      </c>
      <c r="I20" s="4" t="e">
        <f>#REF!</f>
        <v>#REF!</v>
      </c>
      <c r="J20" s="4">
        <f t="shared" si="29"/>
        <v>0</v>
      </c>
      <c r="O20">
        <v>0</v>
      </c>
      <c r="P20">
        <f t="shared" si="30"/>
        <v>0</v>
      </c>
      <c r="Q20">
        <f t="shared" si="31"/>
        <v>0</v>
      </c>
      <c r="R20" s="2">
        <v>0</v>
      </c>
      <c r="S20" s="8"/>
      <c r="T20" s="8"/>
    </row>
    <row r="21" spans="1:24" x14ac:dyDescent="0.25">
      <c r="A21" s="4">
        <f t="shared" si="21"/>
        <v>0</v>
      </c>
      <c r="B21" s="4">
        <f t="shared" si="22"/>
        <v>0</v>
      </c>
      <c r="C21" s="4">
        <f t="shared" si="23"/>
        <v>0</v>
      </c>
      <c r="D21" s="4">
        <f t="shared" si="24"/>
        <v>0</v>
      </c>
      <c r="E21" s="5">
        <f t="shared" si="25"/>
        <v>0</v>
      </c>
      <c r="F21" s="10" t="e">
        <f t="shared" si="26"/>
        <v>#DIV/0!</v>
      </c>
      <c r="G21" s="4" t="e">
        <f t="shared" si="27"/>
        <v>#DIV/0!</v>
      </c>
      <c r="H21" s="4" t="e">
        <f t="shared" si="28"/>
        <v>#DIV/0!</v>
      </c>
      <c r="I21" s="4" t="e">
        <f>#REF!</f>
        <v>#REF!</v>
      </c>
      <c r="J21" s="4">
        <f t="shared" si="29"/>
        <v>0</v>
      </c>
      <c r="O21">
        <v>0</v>
      </c>
      <c r="P21">
        <f t="shared" si="30"/>
        <v>0</v>
      </c>
      <c r="Q21">
        <f t="shared" si="31"/>
        <v>0</v>
      </c>
      <c r="R21" s="2">
        <v>0</v>
      </c>
      <c r="S21" s="8"/>
      <c r="T21" s="8"/>
    </row>
    <row r="22" spans="1:24" x14ac:dyDescent="0.25">
      <c r="A22" s="4">
        <f t="shared" si="21"/>
        <v>0</v>
      </c>
      <c r="B22" s="4">
        <f t="shared" si="22"/>
        <v>0</v>
      </c>
      <c r="C22" s="4">
        <f t="shared" si="23"/>
        <v>0</v>
      </c>
      <c r="D22" s="4">
        <f t="shared" si="24"/>
        <v>0</v>
      </c>
      <c r="E22" s="5">
        <f t="shared" si="25"/>
        <v>0</v>
      </c>
      <c r="F22" s="10" t="e">
        <f t="shared" si="26"/>
        <v>#DIV/0!</v>
      </c>
      <c r="G22" s="4" t="e">
        <f t="shared" si="27"/>
        <v>#DIV/0!</v>
      </c>
      <c r="H22" s="4" t="e">
        <f t="shared" si="28"/>
        <v>#DIV/0!</v>
      </c>
      <c r="I22" s="4" t="e">
        <f>#REF!</f>
        <v>#REF!</v>
      </c>
      <c r="J22" s="4">
        <f t="shared" si="29"/>
        <v>0</v>
      </c>
      <c r="O22">
        <v>0</v>
      </c>
      <c r="P22">
        <f t="shared" si="30"/>
        <v>0</v>
      </c>
      <c r="Q22">
        <f t="shared" si="31"/>
        <v>0</v>
      </c>
      <c r="R22" s="2">
        <v>0</v>
      </c>
      <c r="S22" s="8"/>
      <c r="T22" s="8"/>
    </row>
    <row r="23" spans="1:24" x14ac:dyDescent="0.25">
      <c r="A23" s="4"/>
      <c r="B23" s="4"/>
      <c r="C23" s="4"/>
      <c r="D23" s="4"/>
      <c r="E23" s="5"/>
      <c r="F23" s="10"/>
      <c r="G23" s="4"/>
      <c r="H23" s="4"/>
      <c r="I23" s="4"/>
      <c r="J23" s="4"/>
      <c r="R23" s="2"/>
      <c r="S23" s="8"/>
      <c r="T23" s="8"/>
    </row>
    <row r="25" spans="1:24" x14ac:dyDescent="0.25">
      <c r="G25" t="s">
        <v>13</v>
      </c>
    </row>
    <row r="26" spans="1:24" x14ac:dyDescent="0.25">
      <c r="G26" t="s">
        <v>15</v>
      </c>
      <c r="H26" s="16">
        <v>225</v>
      </c>
      <c r="I26">
        <f>I27/H26</f>
        <v>1.2007840000000001</v>
      </c>
    </row>
    <row r="27" spans="1:24" x14ac:dyDescent="0.25">
      <c r="G27" t="s">
        <v>14</v>
      </c>
      <c r="H27" s="16">
        <v>270</v>
      </c>
      <c r="I27">
        <f>25.1*10.764</f>
        <v>270.1764</v>
      </c>
    </row>
    <row r="28" spans="1:24" x14ac:dyDescent="0.25">
      <c r="G28" t="s">
        <v>16</v>
      </c>
      <c r="H28" s="16">
        <v>50000</v>
      </c>
      <c r="O28" t="s">
        <v>25</v>
      </c>
    </row>
    <row r="29" spans="1:24" x14ac:dyDescent="0.25">
      <c r="G29" t="s">
        <v>17</v>
      </c>
      <c r="H29" s="16">
        <f>H28*H26</f>
        <v>11250000</v>
      </c>
      <c r="J29" s="11"/>
      <c r="N29" t="s">
        <v>28</v>
      </c>
      <c r="O29">
        <v>21.82</v>
      </c>
      <c r="P29">
        <v>10</v>
      </c>
      <c r="Q29">
        <f>P29*O29</f>
        <v>218.2</v>
      </c>
      <c r="R29" t="s">
        <v>27</v>
      </c>
    </row>
    <row r="30" spans="1:24" x14ac:dyDescent="0.25">
      <c r="G30" s="6"/>
      <c r="H30" s="6"/>
      <c r="N30" t="s">
        <v>26</v>
      </c>
      <c r="O30">
        <v>13.89</v>
      </c>
      <c r="P30">
        <v>10</v>
      </c>
      <c r="Q30">
        <f>P30*O30</f>
        <v>138.9</v>
      </c>
    </row>
    <row r="32" spans="1:24" x14ac:dyDescent="0.25">
      <c r="P32" s="11"/>
      <c r="Q32" s="11"/>
      <c r="R32" s="13"/>
      <c r="T32" s="11"/>
      <c r="U32" s="11"/>
      <c r="V32" s="11"/>
      <c r="W32" s="11"/>
      <c r="X32" s="11"/>
    </row>
    <row r="33" spans="7:24" x14ac:dyDescent="0.25">
      <c r="G33" t="s">
        <v>18</v>
      </c>
      <c r="P33" s="11"/>
      <c r="Q33" s="14"/>
      <c r="R33" s="14"/>
      <c r="T33" s="14"/>
      <c r="U33" s="14"/>
      <c r="V33" s="11"/>
      <c r="W33" s="11"/>
      <c r="X33" s="11"/>
    </row>
    <row r="34" spans="7:24" x14ac:dyDescent="0.25">
      <c r="J34" t="s">
        <v>29</v>
      </c>
      <c r="P34" s="11"/>
      <c r="Q34" s="11"/>
      <c r="R34" s="11"/>
      <c r="T34" s="11"/>
      <c r="U34" s="11"/>
      <c r="V34" s="11"/>
      <c r="W34" s="11"/>
      <c r="X34" s="11"/>
    </row>
    <row r="35" spans="7:24" x14ac:dyDescent="0.25">
      <c r="P35" s="11"/>
      <c r="Q35" s="11"/>
      <c r="R35" s="11"/>
      <c r="T35" s="11"/>
      <c r="U35" s="11"/>
      <c r="V35" s="11"/>
      <c r="W35" s="11"/>
      <c r="X35" s="11"/>
    </row>
    <row r="36" spans="7:24" x14ac:dyDescent="0.25">
      <c r="P36" s="11"/>
      <c r="Q36" s="11"/>
      <c r="R36" s="12"/>
      <c r="T36" s="12"/>
      <c r="U36" s="12"/>
      <c r="V36" s="11"/>
      <c r="W36" s="11"/>
      <c r="X36" s="11"/>
    </row>
    <row r="37" spans="7:24" x14ac:dyDescent="0.25">
      <c r="P37" s="11"/>
      <c r="Q37" s="11"/>
      <c r="R37" s="11"/>
      <c r="T37" s="11"/>
      <c r="U37" s="11"/>
      <c r="V37" s="11"/>
      <c r="W37" s="11"/>
      <c r="X37" s="11"/>
    </row>
    <row r="38" spans="7:24" x14ac:dyDescent="0.25">
      <c r="P38" s="11"/>
      <c r="Q38" s="11"/>
      <c r="R38" s="11"/>
      <c r="T38" s="11"/>
      <c r="U38" s="11"/>
      <c r="V38" s="11"/>
      <c r="W38" s="11"/>
      <c r="X38" s="11"/>
    </row>
    <row r="39" spans="7:24" x14ac:dyDescent="0.25">
      <c r="P39" s="11"/>
      <c r="Q39" s="11"/>
      <c r="R39" s="11"/>
      <c r="T39" s="11"/>
      <c r="U39" s="11"/>
      <c r="V39" s="11"/>
      <c r="W39" s="11"/>
      <c r="X39" s="11"/>
    </row>
    <row r="40" spans="7:24" x14ac:dyDescent="0.25">
      <c r="P40" s="11"/>
      <c r="Q40" s="11"/>
      <c r="R40" s="11"/>
      <c r="S40" s="6"/>
      <c r="T40" s="11"/>
      <c r="U40" s="11"/>
      <c r="V40" s="11"/>
      <c r="W40" s="11"/>
      <c r="X40" s="11"/>
    </row>
    <row r="41" spans="7:24" x14ac:dyDescent="0.25">
      <c r="P41" s="11"/>
      <c r="Q41" s="11"/>
      <c r="R41" s="11"/>
      <c r="S41" s="6"/>
      <c r="T41" s="11"/>
      <c r="U41" s="11"/>
      <c r="V41" s="11"/>
      <c r="W41" s="11"/>
      <c r="X41" s="11"/>
    </row>
    <row r="42" spans="7:24" x14ac:dyDescent="0.25">
      <c r="Q42" s="11"/>
      <c r="R42" s="11"/>
    </row>
    <row r="43" spans="7:24" x14ac:dyDescent="0.25">
      <c r="Q43" s="11"/>
      <c r="R43" s="11"/>
      <c r="T43" s="6"/>
    </row>
    <row r="44" spans="7:24" x14ac:dyDescent="0.25">
      <c r="P44" s="11"/>
      <c r="Q44" s="11"/>
      <c r="R44" s="11"/>
      <c r="S44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4" sqref="C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10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854243-D4C2-4E35-B84F-758032D16D2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F1453E-C232-4F9C-9374-BF3E0CB1374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0F3E0-9082-4C4E-A0C0-2E8E9DEEB0B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FB594-CD53-4E28-952E-607D4BF2C8A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FEB80-9D48-4673-B2E9-1A8D6C38466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C1809F-FAF1-47F5-B941-A6F2490A0F6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574D7-B54B-4E25-B55C-E01C61C681A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20</vt:i4>
      </vt:variant>
    </vt:vector>
  </HeadingPairs>
  <TitlesOfParts>
    <vt:vector size="20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2025-01-04T12:17:34Z</dcterms:modified>
</cp:coreProperties>
</file>