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1" i="18" l="1"/>
  <c r="K17" i="17"/>
  <c r="N11" i="16"/>
  <c r="M11" i="15"/>
  <c r="V36" i="4"/>
  <c r="P16" i="14"/>
  <c r="N14" i="14"/>
  <c r="R14" i="13"/>
  <c r="P11" i="13"/>
  <c r="O11" i="13"/>
  <c r="V40" i="4"/>
  <c r="H34" i="4"/>
  <c r="G33" i="4"/>
  <c r="Q17" i="4" l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<sst xmlns="http://schemas.openxmlformats.org/spreadsheetml/2006/main" count="45" uniqueCount="40">
  <si>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</si>
  <si>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</si>
  <si>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</si>
  <si>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</si>
  <si>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</si>
  <si>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</si>
  <si>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</si>
  <si>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</si>
  <si>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</si>
  <si>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</si>
  <si>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</si>
  <si>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</si>
  <si>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</si>
  <si>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</si>
  <si>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</si>
  <si>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</si>
  <si>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</si>
  <si>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</si>
  <si>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</si>
  <si>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</si>
  <si>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</si>
  <si>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</si>
  <si>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</si>
  <si>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</si>
  <si>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</si>
  <si>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</si>
  <si>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</si>
  <si>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</si>
  <si>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</si>
  <si>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</si>
  <si>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</si>
  <si>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</si>
  <si>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</si>
  <si>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</si>
  <si>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</si>
  <si>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</si>
  <si>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</si>
  <si>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</si>
  <si>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</si>
  <si>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>Cosmos Bank ( VASAI (WEST) BRANCH ) - MR SHUBHAM MAURYA AND MRS SHILA DEVI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</si>
</sst>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10</xdr:col>
      <xdr:colOff>448248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4105848" cy="51442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210430</xdr:colOff>
      <xdr:row>30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306430" cy="5830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333932</xdr:colOff>
      <xdr:row>32</xdr:row>
      <xdr:rowOff>143586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3991532" cy="50965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200024</xdr:colOff>
      <xdr:row>33</xdr:row>
      <xdr:rowOff>31044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6824" cy="63175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9</xdr:col>
      <xdr:colOff>362511</xdr:colOff>
      <xdr:row>31</xdr:row>
      <xdr:rowOff>76935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4020111" cy="5268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419669</xdr:colOff>
      <xdr:row>34</xdr:row>
      <xdr:rowOff>153139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4077269" cy="52966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0</xdr:row>
      <xdr:rowOff>19049</xdr:rowOff>
    </xdr:from>
    <xdr:to>
      <xdr:col>13</xdr:col>
      <xdr:colOff>125799</xdr:colOff>
      <xdr:row>24</xdr:row>
      <xdr:rowOff>85724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19049"/>
          <a:ext cx="3545274" cy="4638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496560</xdr:colOff>
      <xdr:row>32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030960" cy="5792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9</xdr:row>
      <xdr:rowOff>180975</xdr:rowOff>
    </xdr:from>
    <xdr:to>
      <xdr:col>19</xdr:col>
      <xdr:colOff>468235</xdr:colOff>
      <xdr:row>40</xdr:row>
      <xdr:rowOff>124641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1895475"/>
          <a:ext cx="10821910" cy="5849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592164</xdr:colOff>
      <xdr:row>31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64964" cy="5772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zoomScaleNormal="100" workbookViewId="0">
      <selection activeCell="N11" sqref="N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702</v>
      </c>
      <c r="C3" s="4">
        <f t="shared" ref="C3:C8" si="2">B3*1.2</f>
        <v>842.4</v>
      </c>
      <c r="D3" s="4">
        <f t="shared" ref="D3:D8" si="3">C3*1.2</f>
        <v>1010.8799999999999</v>
      </c>
      <c r="E3" s="5">
        <f t="shared" ref="E3:E8" si="4">R3</f>
        <v>8656900</v>
      </c>
      <c r="F3" s="4">
        <f t="shared" ref="F3:F8" si="5">ROUND((E3/B3),0)</f>
        <v>12332</v>
      </c>
      <c r="G3" s="4">
        <f t="shared" ref="G3:G8" si="6">ROUND((E3/C3),0)</f>
        <v>10276</v>
      </c>
      <c r="H3" s="9">
        <f t="shared" ref="H3:H8" si="7">ROUND((E3/D3),0)</f>
        <v>8564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702</v>
      </c>
      <c r="R3" s="2">
        <v>8656900</v>
      </c>
    </row>
    <row r="4" spans="1:20" x14ac:dyDescent="0.25">
      <c r="A4" s="4">
        <f t="shared" ref="A4:A6" si="10">N4</f>
        <v>0</v>
      </c>
      <c r="B4" s="4">
        <f t="shared" ref="B4:B6" si="11">Q4</f>
        <v>499.16666666666669</v>
      </c>
      <c r="C4" s="4">
        <f t="shared" ref="C4:C6" si="12">B4*1.2</f>
        <v>599</v>
      </c>
      <c r="D4" s="4">
        <f t="shared" ref="D4:D6" si="13">C4*1.2</f>
        <v>718.8</v>
      </c>
      <c r="E4" s="5">
        <f t="shared" ref="E4:E6" si="14">R4</f>
        <v>5594000</v>
      </c>
      <c r="F4" s="4">
        <f t="shared" ref="F4:F6" si="15">ROUND((E4/B4),0)</f>
        <v>11207</v>
      </c>
      <c r="G4" s="4">
        <f t="shared" ref="G4:G6" si="16">ROUND((E4/C4),0)</f>
        <v>9339</v>
      </c>
      <c r="H4" s="9">
        <f t="shared" ref="H4:H6" si="17">ROUND((E4/D4),0)</f>
        <v>7782</v>
      </c>
      <c r="I4" s="4" t="e">
        <f>#REF!</f>
        <v>#REF!</v>
      </c>
      <c r="J4" s="4">
        <f t="shared" ref="J4:J6" si="18">S4</f>
        <v>0</v>
      </c>
      <c r="O4">
        <v>0</v>
      </c>
      <c r="P4">
        <v>599</v>
      </c>
      <c r="Q4">
        <f t="shared" ref="Q4:Q5" si="19">P4/1.2</f>
        <v>499.16666666666669</v>
      </c>
      <c r="R4" s="2">
        <v>5594000</v>
      </c>
    </row>
    <row r="5" spans="1:20" x14ac:dyDescent="0.25">
      <c r="A5" s="4">
        <f t="shared" si="10"/>
        <v>0</v>
      </c>
      <c r="B5" s="4">
        <f t="shared" si="11"/>
        <v>649.30555555555566</v>
      </c>
      <c r="C5" s="4">
        <f t="shared" si="12"/>
        <v>779.16666666666674</v>
      </c>
      <c r="D5" s="4">
        <f t="shared" si="13"/>
        <v>935</v>
      </c>
      <c r="E5" s="5">
        <f t="shared" si="14"/>
        <v>7000000</v>
      </c>
      <c r="F5" s="4">
        <f t="shared" si="15"/>
        <v>10781</v>
      </c>
      <c r="G5" s="4">
        <f t="shared" si="16"/>
        <v>8984</v>
      </c>
      <c r="H5" s="9">
        <f t="shared" si="17"/>
        <v>7487</v>
      </c>
      <c r="I5" s="4" t="e">
        <f>#REF!</f>
        <v>#REF!</v>
      </c>
      <c r="J5" s="4">
        <f t="shared" si="18"/>
        <v>0</v>
      </c>
      <c r="O5">
        <v>935</v>
      </c>
      <c r="P5">
        <f t="shared" ref="P5:P6" si="20">O5/1.2</f>
        <v>779.16666666666674</v>
      </c>
      <c r="Q5">
        <f t="shared" si="19"/>
        <v>649.30555555555566</v>
      </c>
      <c r="R5" s="2">
        <v>7000000</v>
      </c>
    </row>
    <row r="6" spans="1:20" s="51" customFormat="1" x14ac:dyDescent="0.25">
      <c r="A6" s="49">
        <f t="shared" si="10"/>
        <v>0</v>
      </c>
      <c r="B6" s="49">
        <f t="shared" si="11"/>
        <v>349</v>
      </c>
      <c r="C6" s="49">
        <f t="shared" si="12"/>
        <v>418.8</v>
      </c>
      <c r="D6" s="49">
        <f t="shared" si="13"/>
        <v>502.56</v>
      </c>
      <c r="E6" s="50">
        <f t="shared" si="14"/>
        <v>4978750</v>
      </c>
      <c r="F6" s="49">
        <f t="shared" si="15"/>
        <v>14266</v>
      </c>
      <c r="G6" s="49">
        <f t="shared" si="16"/>
        <v>11888</v>
      </c>
      <c r="H6" s="49">
        <f t="shared" si="17"/>
        <v>9907</v>
      </c>
      <c r="I6" s="49" t="e">
        <f>#REF!</f>
        <v>#REF!</v>
      </c>
      <c r="J6" s="49">
        <f t="shared" si="18"/>
        <v>0</v>
      </c>
      <c r="O6" s="51">
        <v>0</v>
      </c>
      <c r="P6" s="51">
        <f t="shared" si="20"/>
        <v>0</v>
      </c>
      <c r="Q6" s="51">
        <v>349</v>
      </c>
      <c r="R6" s="52">
        <v>4978750</v>
      </c>
    </row>
    <row r="7" spans="1:20" x14ac:dyDescent="0.25">
      <c r="A7" s="4">
        <f t="shared" si="0"/>
        <v>0</v>
      </c>
      <c r="B7" s="4">
        <f t="shared" si="1"/>
        <v>349</v>
      </c>
      <c r="C7" s="4">
        <f t="shared" si="2"/>
        <v>418.8</v>
      </c>
      <c r="D7" s="4">
        <f t="shared" si="3"/>
        <v>502.56</v>
      </c>
      <c r="E7" s="5">
        <f t="shared" si="4"/>
        <v>4791500</v>
      </c>
      <c r="F7" s="4">
        <f t="shared" si="5"/>
        <v>13729</v>
      </c>
      <c r="G7" s="4">
        <f t="shared" si="6"/>
        <v>11441</v>
      </c>
      <c r="H7" s="9">
        <f t="shared" si="7"/>
        <v>9534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v>349</v>
      </c>
      <c r="R7" s="2">
        <v>4791500</v>
      </c>
    </row>
    <row r="8" spans="1:20" x14ac:dyDescent="0.25">
      <c r="A8" s="4">
        <f t="shared" si="0"/>
        <v>0</v>
      </c>
      <c r="B8" s="4">
        <f t="shared" si="1"/>
        <v>514</v>
      </c>
      <c r="C8" s="4">
        <f t="shared" si="2"/>
        <v>616.79999999999995</v>
      </c>
      <c r="D8" s="4">
        <f t="shared" si="3"/>
        <v>740.16</v>
      </c>
      <c r="E8" s="5">
        <f t="shared" si="4"/>
        <v>6450000</v>
      </c>
      <c r="F8" s="4">
        <f t="shared" si="5"/>
        <v>12549</v>
      </c>
      <c r="G8" s="4">
        <f t="shared" si="6"/>
        <v>10457</v>
      </c>
      <c r="H8" s="9">
        <f t="shared" si="7"/>
        <v>8714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v>514</v>
      </c>
      <c r="R8" s="2">
        <v>6450000</v>
      </c>
    </row>
    <row r="9" spans="1:20" s="51" customFormat="1" x14ac:dyDescent="0.25">
      <c r="A9" s="49">
        <f t="shared" ref="A9:A11" si="21">N9</f>
        <v>0</v>
      </c>
      <c r="B9" s="49">
        <f t="shared" ref="B9:B11" si="22">Q9</f>
        <v>349</v>
      </c>
      <c r="C9" s="49">
        <f t="shared" ref="C9:C11" si="23">B9*1.2</f>
        <v>418.8</v>
      </c>
      <c r="D9" s="49">
        <f t="shared" ref="D9:D11" si="24">C9*1.2</f>
        <v>502.56</v>
      </c>
      <c r="E9" s="50">
        <f t="shared" ref="E9:E11" si="25">R9</f>
        <v>5012000</v>
      </c>
      <c r="F9" s="49">
        <f t="shared" ref="F9:F11" si="26">ROUND((E9/B9),0)</f>
        <v>14361</v>
      </c>
      <c r="G9" s="49">
        <f t="shared" ref="G9:G11" si="27">ROUND((E9/C9),0)</f>
        <v>11968</v>
      </c>
      <c r="H9" s="49">
        <f t="shared" ref="H9:H11" si="28">ROUND((E9/D9),0)</f>
        <v>9973</v>
      </c>
      <c r="I9" s="49" t="e">
        <f>#REF!</f>
        <v>#REF!</v>
      </c>
      <c r="J9" s="49">
        <f t="shared" ref="J9:J11" si="29">S9</f>
        <v>0</v>
      </c>
      <c r="O9" s="51">
        <v>0</v>
      </c>
      <c r="P9" s="51">
        <f t="shared" ref="P9:Q11" si="30">O9/1.2</f>
        <v>0</v>
      </c>
      <c r="Q9" s="51">
        <v>349</v>
      </c>
      <c r="R9" s="52">
        <v>5012000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ht="14.25" customHeight="1" x14ac:dyDescent="0.25">
      <c r="A13" s="4">
        <f t="shared" ref="A13:A25" si="31">N13</f>
        <v>0</v>
      </c>
      <c r="B13" s="4">
        <f t="shared" ref="B13:B25" si="32">Q13</f>
        <v>453</v>
      </c>
      <c r="C13" s="4">
        <f t="shared" ref="C13:C25" si="33">B13*1.2</f>
        <v>543.6</v>
      </c>
      <c r="D13" s="4">
        <f t="shared" ref="D13:D25" si="34">C13*1.2</f>
        <v>652.32000000000005</v>
      </c>
      <c r="E13" s="5">
        <f t="shared" ref="E13:E25" si="35">R13</f>
        <v>5000000</v>
      </c>
      <c r="F13" s="9">
        <f t="shared" ref="F13:F25" si="36">ROUND((E13/B13),0)</f>
        <v>11038</v>
      </c>
      <c r="G13" s="9">
        <f t="shared" ref="G13:G25" si="37">ROUND((E13/C13),0)</f>
        <v>9198</v>
      </c>
      <c r="H13" s="9">
        <f t="shared" ref="H13:H25" si="38">ROUND((E13/D13),0)</f>
        <v>7665</v>
      </c>
      <c r="I13" s="4" t="e">
        <f>#REF!</f>
        <v>#REF!</v>
      </c>
      <c r="J13" s="4">
        <f t="shared" ref="J13:J25" si="39">S13</f>
        <v>0</v>
      </c>
      <c r="O13">
        <v>0</v>
      </c>
      <c r="P13">
        <f t="shared" ref="P13:Q25" si="40">O13/1.2</f>
        <v>0</v>
      </c>
      <c r="Q13">
        <v>453</v>
      </c>
      <c r="R13" s="2">
        <v>5000000</v>
      </c>
    </row>
    <row r="14" spans="1:20" ht="14.25" customHeight="1" x14ac:dyDescent="0.25">
      <c r="A14" s="4">
        <f t="shared" ref="A14:A17" si="41">N14</f>
        <v>0</v>
      </c>
      <c r="B14" s="4">
        <f t="shared" ref="B14:B17" si="42">Q14</f>
        <v>755</v>
      </c>
      <c r="C14" s="4">
        <f t="shared" ref="C14:C17" si="43">B14*1.2</f>
        <v>906</v>
      </c>
      <c r="D14" s="4">
        <f t="shared" ref="D14:D17" si="44">C14*1.2</f>
        <v>1087.2</v>
      </c>
      <c r="E14" s="5">
        <f t="shared" ref="E14:E17" si="45">R14</f>
        <v>10000000</v>
      </c>
      <c r="F14" s="9">
        <f t="shared" ref="F14:F17" si="46">ROUND((E14/B14),0)</f>
        <v>13245</v>
      </c>
      <c r="G14" s="9">
        <f t="shared" ref="G14:G17" si="47">ROUND((E14/C14),0)</f>
        <v>11038</v>
      </c>
      <c r="H14" s="9">
        <f t="shared" ref="H14:H17" si="48">ROUND((E14/D14),0)</f>
        <v>9198</v>
      </c>
      <c r="I14" s="4" t="e">
        <f>#REF!</f>
        <v>#REF!</v>
      </c>
      <c r="J14" s="4">
        <f t="shared" ref="J14:J17" si="49">S14</f>
        <v>0</v>
      </c>
      <c r="O14">
        <v>0</v>
      </c>
      <c r="P14">
        <v>906</v>
      </c>
      <c r="Q14">
        <f t="shared" ref="Q14:Q17" si="50">P14/1.2</f>
        <v>755</v>
      </c>
      <c r="R14" s="2">
        <v>10000000</v>
      </c>
    </row>
    <row r="15" spans="1:20" ht="14.25" customHeight="1" x14ac:dyDescent="0.25">
      <c r="A15" s="4">
        <f t="shared" si="41"/>
        <v>0</v>
      </c>
      <c r="B15" s="4">
        <f t="shared" si="42"/>
        <v>700</v>
      </c>
      <c r="C15" s="4">
        <f t="shared" si="43"/>
        <v>840</v>
      </c>
      <c r="D15" s="4">
        <f t="shared" si="44"/>
        <v>1008</v>
      </c>
      <c r="E15" s="5">
        <f t="shared" si="45"/>
        <v>9000000</v>
      </c>
      <c r="F15" s="9">
        <f t="shared" si="46"/>
        <v>12857</v>
      </c>
      <c r="G15" s="9">
        <f t="shared" si="47"/>
        <v>10714</v>
      </c>
      <c r="H15" s="9">
        <f t="shared" si="48"/>
        <v>8929</v>
      </c>
      <c r="I15" s="4" t="e">
        <f>#REF!</f>
        <v>#REF!</v>
      </c>
      <c r="J15" s="4">
        <f t="shared" si="49"/>
        <v>0</v>
      </c>
      <c r="O15">
        <v>0</v>
      </c>
      <c r="P15">
        <f t="shared" ref="P15:P16" si="51">O15/1.2</f>
        <v>0</v>
      </c>
      <c r="Q15">
        <v>700</v>
      </c>
      <c r="R15" s="2">
        <v>9000000</v>
      </c>
    </row>
    <row r="16" spans="1:20" s="51" customFormat="1" ht="14.25" customHeight="1" x14ac:dyDescent="0.25">
      <c r="A16" s="49">
        <f t="shared" si="41"/>
        <v>0</v>
      </c>
      <c r="B16" s="49">
        <f t="shared" si="42"/>
        <v>585</v>
      </c>
      <c r="C16" s="49">
        <f t="shared" si="43"/>
        <v>702</v>
      </c>
      <c r="D16" s="49">
        <f t="shared" si="44"/>
        <v>842.4</v>
      </c>
      <c r="E16" s="50">
        <f t="shared" si="45"/>
        <v>10000000</v>
      </c>
      <c r="F16" s="49">
        <f t="shared" si="46"/>
        <v>17094</v>
      </c>
      <c r="G16" s="49">
        <f t="shared" si="47"/>
        <v>14245</v>
      </c>
      <c r="H16" s="49">
        <f t="shared" si="48"/>
        <v>11871</v>
      </c>
      <c r="I16" s="49" t="e">
        <f>#REF!</f>
        <v>#REF!</v>
      </c>
      <c r="J16" s="49">
        <f t="shared" si="49"/>
        <v>0</v>
      </c>
      <c r="O16" s="51">
        <v>0</v>
      </c>
      <c r="P16" s="51">
        <f t="shared" si="51"/>
        <v>0</v>
      </c>
      <c r="Q16" s="51">
        <v>585</v>
      </c>
      <c r="R16" s="52">
        <v>10000000</v>
      </c>
    </row>
    <row r="17" spans="1:25" ht="14.25" customHeight="1" x14ac:dyDescent="0.25">
      <c r="A17" s="4">
        <f t="shared" si="41"/>
        <v>0</v>
      </c>
      <c r="B17" s="4">
        <f t="shared" si="42"/>
        <v>460.83333333333337</v>
      </c>
      <c r="C17" s="4">
        <f t="shared" si="43"/>
        <v>553</v>
      </c>
      <c r="D17" s="4">
        <f t="shared" si="44"/>
        <v>663.6</v>
      </c>
      <c r="E17" s="5">
        <f t="shared" si="45"/>
        <v>5000000</v>
      </c>
      <c r="F17" s="9">
        <f t="shared" si="46"/>
        <v>10850</v>
      </c>
      <c r="G17" s="9">
        <f t="shared" si="47"/>
        <v>9042</v>
      </c>
      <c r="H17" s="9">
        <f t="shared" si="48"/>
        <v>7535</v>
      </c>
      <c r="I17" s="4" t="e">
        <f>#REF!</f>
        <v>#REF!</v>
      </c>
      <c r="J17" s="4">
        <f t="shared" si="49"/>
        <v>0</v>
      </c>
      <c r="O17">
        <v>0</v>
      </c>
      <c r="P17">
        <v>553</v>
      </c>
      <c r="Q17">
        <f t="shared" si="50"/>
        <v>460.83333333333337</v>
      </c>
      <c r="R17" s="2">
        <v>5000000</v>
      </c>
    </row>
    <row r="18" spans="1:25" s="51" customFormat="1" ht="14.25" customHeight="1" x14ac:dyDescent="0.25">
      <c r="A18" s="49">
        <f t="shared" si="31"/>
        <v>0</v>
      </c>
      <c r="B18" s="49">
        <f t="shared" si="32"/>
        <v>295.83333333333337</v>
      </c>
      <c r="C18" s="49">
        <f t="shared" si="33"/>
        <v>355.00000000000006</v>
      </c>
      <c r="D18" s="49">
        <f t="shared" si="34"/>
        <v>426.00000000000006</v>
      </c>
      <c r="E18" s="50">
        <f t="shared" si="35"/>
        <v>4700000</v>
      </c>
      <c r="F18" s="49">
        <f t="shared" si="36"/>
        <v>15887</v>
      </c>
      <c r="G18" s="49">
        <f t="shared" si="37"/>
        <v>13239</v>
      </c>
      <c r="H18" s="49">
        <f t="shared" si="38"/>
        <v>11033</v>
      </c>
      <c r="I18" s="49" t="e">
        <f>#REF!</f>
        <v>#REF!</v>
      </c>
      <c r="J18" s="49">
        <f t="shared" si="39"/>
        <v>0</v>
      </c>
      <c r="O18" s="51">
        <v>426</v>
      </c>
      <c r="P18" s="51">
        <f t="shared" si="40"/>
        <v>355</v>
      </c>
      <c r="Q18" s="51">
        <f t="shared" si="40"/>
        <v>295.83333333333337</v>
      </c>
      <c r="R18" s="52">
        <v>4700000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5:25" ht="16.5" x14ac:dyDescent="0.3">
      <c r="E33" t="s">
        <v>37</v>
      </c>
      <c r="F33" s="7">
        <v>32.42</v>
      </c>
      <c r="G33">
        <f>F33*10.764</f>
        <v>348.96888000000001</v>
      </c>
      <c r="H33">
        <v>349</v>
      </c>
      <c r="S33" s="10"/>
      <c r="T33" s="10"/>
      <c r="U33" s="34" t="s">
        <v>22</v>
      </c>
      <c r="V33" s="35">
        <v>2017</v>
      </c>
      <c r="W33" s="33" t="s">
        <v>23</v>
      </c>
      <c r="X33" s="18"/>
      <c r="Y33" s="7"/>
    </row>
    <row r="34" spans="5:25" ht="16.5" x14ac:dyDescent="0.3">
      <c r="G34" s="6"/>
      <c r="H34" s="6">
        <f>H33*1.2</f>
        <v>418.8</v>
      </c>
      <c r="S34" s="10"/>
      <c r="T34" s="10"/>
      <c r="U34" s="36" t="s">
        <v>24</v>
      </c>
      <c r="V34" s="35">
        <f>V32-V33</f>
        <v>8</v>
      </c>
      <c r="W34" s="33"/>
      <c r="X34" s="18"/>
      <c r="Y34" s="7"/>
    </row>
    <row r="35" spans="5:25" ht="16.5" x14ac:dyDescent="0.3">
      <c r="S35" s="10"/>
      <c r="T35" s="10"/>
      <c r="U35" s="37"/>
      <c r="V35" s="35">
        <f>V34-60</f>
        <v>-52</v>
      </c>
      <c r="W35" s="33"/>
      <c r="X35" s="26"/>
      <c r="Y35" s="7"/>
    </row>
    <row r="36" spans="5:25" ht="16.5" x14ac:dyDescent="0.3">
      <c r="S36" s="10"/>
      <c r="T36" s="10"/>
      <c r="U36" s="37" t="s">
        <v>25</v>
      </c>
      <c r="V36" s="38">
        <f>419*2500</f>
        <v>1047500</v>
      </c>
      <c r="W36" s="33"/>
      <c r="X36" s="26"/>
      <c r="Y36" s="7"/>
    </row>
    <row r="37" spans="5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5:25" ht="39" customHeight="1" x14ac:dyDescent="0.3">
      <c r="P38" s="48" t="s">
        <v>39</v>
      </c>
      <c r="Q38" s="48"/>
      <c r="R38" s="48"/>
      <c r="S38" s="48"/>
      <c r="U38" s="37"/>
      <c r="V38" s="35"/>
      <c r="W38" s="33"/>
      <c r="X38" s="26"/>
      <c r="Y38" s="7"/>
    </row>
    <row r="39" spans="5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V39*8/60</f>
        <v>12</v>
      </c>
      <c r="W40" s="33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0.12</v>
      </c>
      <c r="W41" s="33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125700</v>
      </c>
      <c r="W42" s="33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1" t="s">
        <v>38</v>
      </c>
      <c r="V43" s="41">
        <v>349</v>
      </c>
      <c r="W43" s="33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7" t="s">
        <v>17</v>
      </c>
      <c r="V44" s="35">
        <v>15600</v>
      </c>
      <c r="W44" s="33"/>
      <c r="X44" s="18"/>
      <c r="Y44" s="7"/>
    </row>
    <row r="45" spans="5:25" ht="16.5" x14ac:dyDescent="0.3">
      <c r="S45" s="10"/>
      <c r="T45" s="10"/>
      <c r="U45" s="37" t="s">
        <v>30</v>
      </c>
      <c r="V45" s="38">
        <f>V44*V43</f>
        <v>5444400</v>
      </c>
      <c r="W45" s="33"/>
      <c r="X45" s="26"/>
      <c r="Y45" s="7"/>
    </row>
    <row r="46" spans="5:25" ht="16.5" x14ac:dyDescent="0.3">
      <c r="S46" s="10"/>
      <c r="T46" s="10"/>
      <c r="U46" s="42" t="s">
        <v>31</v>
      </c>
      <c r="V46" s="43">
        <f>V45-V42</f>
        <v>5318700</v>
      </c>
      <c r="W46" s="44"/>
      <c r="X46" s="26"/>
      <c r="Y46" s="7"/>
    </row>
    <row r="47" spans="5:25" ht="16.5" x14ac:dyDescent="0.3">
      <c r="P47" s="13" t="s">
        <v>14</v>
      </c>
      <c r="S47" s="10"/>
      <c r="T47" s="11"/>
      <c r="U47" s="42" t="s">
        <v>32</v>
      </c>
      <c r="V47" s="43">
        <f>V46*0.9</f>
        <v>4786830</v>
      </c>
      <c r="W47" s="33"/>
      <c r="X47" s="28"/>
      <c r="Y47" s="7"/>
    </row>
    <row r="48" spans="5:25" ht="16.5" x14ac:dyDescent="0.3">
      <c r="S48" s="11"/>
      <c r="T48" s="10"/>
      <c r="U48" s="42" t="s">
        <v>33</v>
      </c>
      <c r="V48" s="45">
        <f>V46*0.8</f>
        <v>4254960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11080.625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R44"/>
  <sheetViews>
    <sheetView topLeftCell="D4" zoomScaleNormal="100" workbookViewId="0">
      <selection activeCell="N22" sqref="N22"/>
    </sheetView>
  </sheetViews>
  <sheetFormatPr defaultRowHeight="15" x14ac:dyDescent="0.25"/>
  <cols>
    <col min="18" max="18" width="21.5703125" customWidth="1"/>
  </cols>
  <sheetData>
    <row r="8" spans="15:18" x14ac:dyDescent="0.25">
      <c r="O8">
        <v>59.88</v>
      </c>
    </row>
    <row r="9" spans="15:18" x14ac:dyDescent="0.25">
      <c r="O9">
        <v>1.25</v>
      </c>
    </row>
    <row r="10" spans="15:18" x14ac:dyDescent="0.25">
      <c r="O10">
        <v>4.09</v>
      </c>
    </row>
    <row r="11" spans="15:18" x14ac:dyDescent="0.25">
      <c r="O11">
        <f>SUM(O8:O10)</f>
        <v>65.22</v>
      </c>
      <c r="P11">
        <f>O11*10.764</f>
        <v>702.02807999999993</v>
      </c>
      <c r="R11">
        <v>8062500</v>
      </c>
    </row>
    <row r="12" spans="15:18" x14ac:dyDescent="0.25">
      <c r="R12">
        <v>564400</v>
      </c>
    </row>
    <row r="13" spans="15:18" x14ac:dyDescent="0.25">
      <c r="R13">
        <v>30000</v>
      </c>
    </row>
    <row r="14" spans="15:18" x14ac:dyDescent="0.25">
      <c r="R14">
        <f>SUM(R11:R13)</f>
        <v>8656900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3:P16"/>
  <sheetViews>
    <sheetView topLeftCell="C9" workbookViewId="0">
      <selection activeCell="P23" sqref="P23"/>
    </sheetView>
  </sheetViews>
  <sheetFormatPr defaultRowHeight="15" x14ac:dyDescent="0.25"/>
  <cols>
    <col min="16" max="16" width="19" customWidth="1"/>
  </cols>
  <sheetData>
    <row r="13" spans="13:16" x14ac:dyDescent="0.25">
      <c r="P13">
        <v>5200000</v>
      </c>
    </row>
    <row r="14" spans="13:16" x14ac:dyDescent="0.25">
      <c r="M14">
        <v>55.62</v>
      </c>
      <c r="N14">
        <f>M14*10.764</f>
        <v>598.69367999999997</v>
      </c>
      <c r="P14">
        <v>364000</v>
      </c>
    </row>
    <row r="15" spans="13:16" x14ac:dyDescent="0.25">
      <c r="P15">
        <v>30000</v>
      </c>
    </row>
    <row r="16" spans="13:16" x14ac:dyDescent="0.25">
      <c r="P16">
        <f>SUM(P13:P15)</f>
        <v>5594000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"/>
  <sheetViews>
    <sheetView topLeftCell="A4" zoomScaleNormal="100" workbookViewId="0">
      <selection activeCell="N18" sqref="N18"/>
    </sheetView>
  </sheetViews>
  <sheetFormatPr defaultRowHeight="15" x14ac:dyDescent="0.25"/>
  <cols>
    <col min="13" max="13" width="16.7109375" customWidth="1"/>
  </cols>
  <sheetData>
    <row r="2" spans="1:13" x14ac:dyDescent="0.25">
      <c r="A2" s="6"/>
    </row>
    <row r="8" spans="1:13" x14ac:dyDescent="0.25">
      <c r="M8">
        <v>4625000</v>
      </c>
    </row>
    <row r="9" spans="1:13" x14ac:dyDescent="0.25">
      <c r="M9">
        <v>323750</v>
      </c>
    </row>
    <row r="10" spans="1:13" x14ac:dyDescent="0.25">
      <c r="M10">
        <v>30000</v>
      </c>
    </row>
    <row r="11" spans="1:13" x14ac:dyDescent="0.25">
      <c r="M11">
        <f>SUM(M8:M10)</f>
        <v>4978750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8:N19"/>
  <sheetViews>
    <sheetView topLeftCell="C7" zoomScaleNormal="100" workbookViewId="0">
      <selection activeCell="O24" sqref="O24"/>
    </sheetView>
  </sheetViews>
  <sheetFormatPr defaultRowHeight="15" x14ac:dyDescent="0.25"/>
  <cols>
    <col min="14" max="14" width="11.7109375" customWidth="1"/>
  </cols>
  <sheetData>
    <row r="8" spans="14:14" x14ac:dyDescent="0.25">
      <c r="N8">
        <v>4450000</v>
      </c>
    </row>
    <row r="9" spans="14:14" x14ac:dyDescent="0.25">
      <c r="N9">
        <v>311500</v>
      </c>
    </row>
    <row r="10" spans="14:14" x14ac:dyDescent="0.25">
      <c r="N10">
        <v>30000</v>
      </c>
    </row>
    <row r="11" spans="14:14" x14ac:dyDescent="0.25">
      <c r="N11">
        <f>SUM(N8:N10)</f>
        <v>4791500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4:K17"/>
  <sheetViews>
    <sheetView topLeftCell="A10" zoomScaleNormal="100" workbookViewId="0">
      <selection activeCell="M21" sqref="M21"/>
    </sheetView>
  </sheetViews>
  <sheetFormatPr defaultRowHeight="15" x14ac:dyDescent="0.25"/>
  <cols>
    <col min="11" max="11" width="18.5703125" customWidth="1"/>
  </cols>
  <sheetData>
    <row r="14" spans="11:11" x14ac:dyDescent="0.25">
      <c r="K14">
        <v>6000000</v>
      </c>
    </row>
    <row r="15" spans="11:11" x14ac:dyDescent="0.25">
      <c r="K15">
        <v>420000</v>
      </c>
    </row>
    <row r="16" spans="11:11" x14ac:dyDescent="0.25">
      <c r="K16">
        <v>30000</v>
      </c>
    </row>
    <row r="17" spans="11:11" x14ac:dyDescent="0.25">
      <c r="K17">
        <f>SUM(K14:K16)</f>
        <v>6450000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8:Q11"/>
  <sheetViews>
    <sheetView topLeftCell="F2" zoomScaleNormal="100" workbookViewId="0">
      <selection activeCell="Q8" sqref="Q8:Q11"/>
    </sheetView>
  </sheetViews>
  <sheetFormatPr defaultRowHeight="15" x14ac:dyDescent="0.25"/>
  <cols>
    <col min="17" max="17" width="16.140625" customWidth="1"/>
  </cols>
  <sheetData>
    <row r="8" spans="17:17" x14ac:dyDescent="0.25">
      <c r="Q8">
        <v>4700000</v>
      </c>
    </row>
    <row r="9" spans="17:17" x14ac:dyDescent="0.25">
      <c r="Q9">
        <v>282000</v>
      </c>
    </row>
    <row r="10" spans="17:17" x14ac:dyDescent="0.25">
      <c r="Q10">
        <v>30000</v>
      </c>
    </row>
    <row r="11" spans="17:17" x14ac:dyDescent="0.25">
      <c r="Q11">
        <f>SUM(Q8:Q10)</f>
        <v>5012000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2025-03-19T13:15:53Z</dcterms:modified>
</cp:coreProperties>
</file>