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osmos\Amrutnagar GHatkopar West\Deepak M Kataria\"/>
    </mc:Choice>
  </mc:AlternateContent>
  <xr:revisionPtr revIDLastSave="0" documentId="13_ncr:1_{F5D6ECBF-2D7D-4523-9935-8AEB9E973794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S33" i="4" l="1"/>
  <c r="S32" i="4"/>
  <c r="U11" i="4"/>
  <c r="P11" i="4"/>
  <c r="U10" i="4"/>
  <c r="Q10" i="4"/>
  <c r="U9" i="4"/>
  <c r="P9" i="4"/>
  <c r="V8" i="4"/>
  <c r="U8" i="4"/>
  <c r="Q8" i="4"/>
  <c r="V7" i="4"/>
  <c r="U7" i="4"/>
  <c r="Q7" i="4"/>
  <c r="N21" i="4"/>
  <c r="R19" i="4"/>
  <c r="S31" i="4"/>
  <c r="S23" i="4"/>
  <c r="S24" i="4"/>
  <c r="S25" i="4"/>
  <c r="S26" i="4"/>
  <c r="S27" i="4"/>
  <c r="S28" i="4"/>
  <c r="S29" i="4"/>
  <c r="S30" i="4"/>
  <c r="S22" i="4"/>
  <c r="O19" i="4"/>
  <c r="O29" i="4"/>
  <c r="V10" i="4" l="1"/>
  <c r="P8" i="4"/>
  <c r="P7" i="4"/>
  <c r="P6" i="4"/>
  <c r="P5" i="4"/>
  <c r="P4" i="4"/>
  <c r="P3" i="4"/>
  <c r="P2" i="4"/>
  <c r="P12" i="4" l="1"/>
  <c r="Q11" i="4"/>
  <c r="V11" i="4" s="1"/>
  <c r="P10" i="4"/>
  <c r="Q9" i="4"/>
  <c r="V9" i="4" s="1"/>
  <c r="C14" i="4"/>
  <c r="C15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<sst xmlns="http://schemas.openxmlformats.org/spreadsheetml/2006/main" count="31" uniqueCount="28">
  <si>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</si>
  <si>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</si>
  <si>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</si>
  <si>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</si>
  <si>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</si>
  <si>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</si>
  <si>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</si>
  <si>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</si>
  <si>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</si>
  <si>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</si>
  <si>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</si>
  <si>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</si>
  <si>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</si>
  <si>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 Flat No. 1403, 14th Floor, Building No II, Vikas Paradise CHSL, L B S MARG, Mulund West</t>
  </si>
  <si>
    <t>agreement = 24.03.2004</t>
  </si>
  <si>
    <t>av</t>
  </si>
  <si>
    <t>sd</t>
  </si>
  <si>
    <t>rd</t>
  </si>
  <si>
    <t>bua</t>
  </si>
  <si>
    <t>mca</t>
  </si>
  <si>
    <t>rate</t>
  </si>
  <si>
    <t>gr</t>
  </si>
  <si>
    <t>16.01.25</t>
  </si>
  <si>
    <t>17.10.24</t>
  </si>
  <si>
    <t>26.08.24</t>
  </si>
  <si>
    <t>10.05.24</t>
  </si>
  <si>
    <t>06.05.24</t>
  </si>
  <si>
    <t>part oc - 2005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</si>
</sst>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0" fontId="0" fillId="0" borderId="0" xfId="0" applyFont="1" applyAlignment="1">
      <alignment horizontal="right"/>
    </xf>
    <xf numFmtId="0" fontId="0" fillId="2" borderId="0" xfId="0" applyFont="1" applyFill="1" applyAlignment="1">
      <alignment horizontal="right"/>
    </xf>
    <xf numFmtId="0" fontId="3" fillId="2" borderId="0" xfId="0" applyFont="1" applyFill="1" applyAlignment="1">
      <alignment horizontal="right"/>
    </xf>
    <xf numFmtId="0" fontId="0" fillId="2" borderId="0" xfId="0" applyFont="1" applyFill="1" applyAlignment="1">
      <alignment horizontal="right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334613</xdr:colOff>
      <xdr:row>47</xdr:row>
      <xdr:rowOff>172660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5AA885-020A-47B5-9496-31F34120B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69013" cy="866896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11</xdr:col>
      <xdr:colOff>95250</xdr:colOff>
      <xdr:row>53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E4F0134-55E3-46CD-A2C7-473762DF89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6800850" cy="99441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16</xdr:col>
      <xdr:colOff>467981</xdr:colOff>
      <xdr:row>47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84FDB4-484E-4E11-8A2C-D027BF238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9002381" cy="864990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420350</xdr:colOff>
      <xdr:row>46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301F1A-E3E3-49B2-8A5E-F2E554945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54750" cy="865943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210770</xdr:colOff>
      <xdr:row>51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949A6D-F035-407D-B9C2-F025AA5441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45170" cy="86594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144086</xdr:colOff>
      <xdr:row>46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7C3C3B7-0545-4037-B42A-B2EBD195D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678486" cy="867848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77402</xdr:colOff>
      <xdr:row>48</xdr:row>
      <xdr:rowOff>39308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1DB464-84F0-413F-89E1-DD011A94F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11802" cy="865943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258402</xdr:colOff>
      <xdr:row>52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3E36EF9-1215-41C3-A8DE-09E273A1C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92802" cy="862132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17</xdr:col>
      <xdr:colOff>95250</xdr:colOff>
      <xdr:row>53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F7DA82-108A-4262-8632-A07037FC5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6800850" cy="101727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</xdr:row>
      <xdr:rowOff>0</xdr:rowOff>
    </xdr:from>
    <xdr:to>
      <xdr:col>14</xdr:col>
      <xdr:colOff>95250</xdr:colOff>
      <xdr:row>46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A020C3-1160-4D9B-90AF-0EE59472D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190500"/>
          <a:ext cx="6800850" cy="86677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95250</xdr:colOff>
      <xdr:row>45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927B32-BC79-47EA-BE6B-952BD094C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800850" cy="84772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95250</xdr:colOff>
      <xdr:row>49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921BB7-1D18-41C4-B8F9-06E1E533A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800850" cy="9220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D1" zoomScaleNormal="100" workbookViewId="0">
      <selection activeCell="O23" sqref="O2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10.8554687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0" customWidth="1"/>
    <col min="21" max="21" width="13.42578125" bestFit="1" customWidth="1"/>
  </cols>
  <sheetData>
    <row r="1" spans="1:23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3" x14ac:dyDescent="0.25">
      <c r="A2" s="4">
        <f t="shared" ref="A2:A15" si="0">N2</f>
        <v>0</v>
      </c>
      <c r="B2" s="4">
        <f t="shared" ref="B2:B15" si="1">Q2</f>
        <v>721</v>
      </c>
      <c r="C2" s="4">
        <f>B2*1.2</f>
        <v>865.19999999999993</v>
      </c>
      <c r="D2" s="4">
        <f t="shared" ref="D2:D13" si="2">C2*1.2</f>
        <v>1038.2399999999998</v>
      </c>
      <c r="E2" s="5">
        <f t="shared" ref="E2:E13" si="3">R2</f>
        <v>18000000</v>
      </c>
      <c r="F2" s="10">
        <f t="shared" ref="F2:F13" si="4">ROUND((E2/B2),0)</f>
        <v>24965</v>
      </c>
      <c r="G2" s="10">
        <f t="shared" ref="G2:G13" si="5">ROUND((E2/C2),0)</f>
        <v>20804</v>
      </c>
      <c r="H2" s="10">
        <f t="shared" ref="H2:H13" si="6">ROUND((E2/D2),0)</f>
        <v>17337</v>
      </c>
      <c r="I2" s="4" t="e">
        <f>#REF!</f>
        <v>#REF!</v>
      </c>
      <c r="J2" s="4" t="str">
        <f t="shared" ref="J2:J13" si="7">S2</f>
        <v>gr</v>
      </c>
      <c r="O2">
        <v>0</v>
      </c>
      <c r="P2">
        <f t="shared" ref="P2:P8" si="8">O2/1.2</f>
        <v>0</v>
      </c>
      <c r="Q2">
        <v>721</v>
      </c>
      <c r="R2" s="2">
        <v>18000000</v>
      </c>
      <c r="S2" s="8" t="s">
        <v>21</v>
      </c>
      <c r="T2" s="8"/>
    </row>
    <row r="3" spans="1:23" x14ac:dyDescent="0.25">
      <c r="A3" s="4">
        <f t="shared" si="0"/>
        <v>0</v>
      </c>
      <c r="B3" s="4">
        <f t="shared" si="1"/>
        <v>1188</v>
      </c>
      <c r="C3" s="4">
        <f t="shared" ref="C3:C15" si="9">B3*1.2</f>
        <v>1425.6</v>
      </c>
      <c r="D3" s="4">
        <f t="shared" si="2"/>
        <v>1710.7199999999998</v>
      </c>
      <c r="E3" s="5">
        <f t="shared" si="3"/>
        <v>37500000</v>
      </c>
      <c r="F3" s="10">
        <f t="shared" si="4"/>
        <v>31566</v>
      </c>
      <c r="G3" s="10">
        <f t="shared" si="5"/>
        <v>26305</v>
      </c>
      <c r="H3" s="10">
        <f t="shared" si="6"/>
        <v>21921</v>
      </c>
      <c r="I3" s="4" t="e">
        <f>#REF!</f>
        <v>#REF!</v>
      </c>
      <c r="J3" s="4">
        <f t="shared" si="7"/>
        <v>13</v>
      </c>
      <c r="O3">
        <v>0</v>
      </c>
      <c r="P3">
        <f t="shared" si="8"/>
        <v>0</v>
      </c>
      <c r="Q3">
        <v>1188</v>
      </c>
      <c r="R3" s="2">
        <v>37500000</v>
      </c>
      <c r="S3" s="8">
        <v>13</v>
      </c>
      <c r="T3" s="8"/>
    </row>
    <row r="4" spans="1:23" x14ac:dyDescent="0.25">
      <c r="A4" s="4">
        <f t="shared" si="0"/>
        <v>0</v>
      </c>
      <c r="B4" s="4">
        <f t="shared" si="1"/>
        <v>504</v>
      </c>
      <c r="C4" s="4">
        <f t="shared" si="9"/>
        <v>604.79999999999995</v>
      </c>
      <c r="D4" s="4">
        <f t="shared" si="2"/>
        <v>725.75999999999988</v>
      </c>
      <c r="E4" s="5">
        <f t="shared" si="3"/>
        <v>14000000</v>
      </c>
      <c r="F4" s="10">
        <f t="shared" si="4"/>
        <v>27778</v>
      </c>
      <c r="G4" s="14">
        <f t="shared" si="5"/>
        <v>23148</v>
      </c>
      <c r="H4" s="10">
        <f t="shared" si="6"/>
        <v>19290</v>
      </c>
      <c r="I4" s="4" t="e">
        <f>#REF!</f>
        <v>#REF!</v>
      </c>
      <c r="J4" s="4">
        <f t="shared" si="7"/>
        <v>1</v>
      </c>
      <c r="O4">
        <v>0</v>
      </c>
      <c r="P4">
        <f t="shared" si="8"/>
        <v>0</v>
      </c>
      <c r="Q4">
        <v>504</v>
      </c>
      <c r="R4" s="2">
        <v>14000000</v>
      </c>
      <c r="S4" s="8">
        <v>1</v>
      </c>
      <c r="T4" s="8"/>
    </row>
    <row r="5" spans="1:23" x14ac:dyDescent="0.25">
      <c r="A5" s="4">
        <f t="shared" si="0"/>
        <v>0</v>
      </c>
      <c r="B5" s="4">
        <f t="shared" si="1"/>
        <v>800</v>
      </c>
      <c r="C5" s="4">
        <f t="shared" si="9"/>
        <v>960</v>
      </c>
      <c r="D5" s="4">
        <f t="shared" si="2"/>
        <v>1152</v>
      </c>
      <c r="E5" s="5">
        <f t="shared" si="3"/>
        <v>23500000</v>
      </c>
      <c r="F5" s="10">
        <f t="shared" si="4"/>
        <v>29375</v>
      </c>
      <c r="G5" s="10">
        <f t="shared" si="5"/>
        <v>24479</v>
      </c>
      <c r="H5" s="10">
        <f t="shared" si="6"/>
        <v>20399</v>
      </c>
      <c r="I5" s="4" t="e">
        <f>#REF!</f>
        <v>#REF!</v>
      </c>
      <c r="J5" s="4">
        <f t="shared" si="7"/>
        <v>13</v>
      </c>
      <c r="O5">
        <v>0</v>
      </c>
      <c r="P5">
        <f t="shared" si="8"/>
        <v>0</v>
      </c>
      <c r="Q5">
        <v>800</v>
      </c>
      <c r="R5" s="2">
        <v>23500000</v>
      </c>
      <c r="S5" s="8">
        <v>13</v>
      </c>
      <c r="T5" s="8"/>
    </row>
    <row r="6" spans="1:23" x14ac:dyDescent="0.25">
      <c r="A6" s="4">
        <f t="shared" si="0"/>
        <v>0</v>
      </c>
      <c r="B6" s="4">
        <f t="shared" si="1"/>
        <v>1100</v>
      </c>
      <c r="C6" s="4">
        <f t="shared" si="9"/>
        <v>1320</v>
      </c>
      <c r="D6" s="4">
        <f t="shared" si="2"/>
        <v>1584</v>
      </c>
      <c r="E6" s="5">
        <f t="shared" si="3"/>
        <v>30000000</v>
      </c>
      <c r="F6" s="10">
        <f t="shared" si="4"/>
        <v>27273</v>
      </c>
      <c r="G6" s="14">
        <f t="shared" si="5"/>
        <v>22727</v>
      </c>
      <c r="H6" s="10">
        <f t="shared" si="6"/>
        <v>18939</v>
      </c>
      <c r="I6" s="4" t="e">
        <f>#REF!</f>
        <v>#REF!</v>
      </c>
      <c r="J6" s="4">
        <f t="shared" si="7"/>
        <v>8</v>
      </c>
      <c r="O6">
        <v>0</v>
      </c>
      <c r="P6">
        <f t="shared" si="8"/>
        <v>0</v>
      </c>
      <c r="Q6">
        <v>1100</v>
      </c>
      <c r="R6" s="2">
        <v>30000000</v>
      </c>
      <c r="S6" s="8">
        <v>8</v>
      </c>
      <c r="T6" s="8"/>
      <c r="V6" s="8"/>
      <c r="W6" s="8"/>
    </row>
    <row r="7" spans="1:23" x14ac:dyDescent="0.25">
      <c r="A7" s="4">
        <f t="shared" si="0"/>
        <v>0</v>
      </c>
      <c r="B7" s="4">
        <f t="shared" si="1"/>
        <v>1122.46992</v>
      </c>
      <c r="C7" s="4">
        <f t="shared" si="9"/>
        <v>1346.963904</v>
      </c>
      <c r="D7" s="4">
        <f t="shared" si="2"/>
        <v>1616.3566847999998</v>
      </c>
      <c r="E7" s="5">
        <f t="shared" si="3"/>
        <v>22500000</v>
      </c>
      <c r="F7" s="10">
        <f t="shared" si="4"/>
        <v>20045</v>
      </c>
      <c r="G7" s="10">
        <f t="shared" si="5"/>
        <v>16704</v>
      </c>
      <c r="H7" s="10">
        <f t="shared" si="6"/>
        <v>13920</v>
      </c>
      <c r="I7" s="4" t="e">
        <f>#REF!</f>
        <v>#REF!</v>
      </c>
      <c r="J7" s="4">
        <f t="shared" si="7"/>
        <v>6</v>
      </c>
      <c r="O7">
        <v>0</v>
      </c>
      <c r="P7">
        <f t="shared" si="8"/>
        <v>0</v>
      </c>
      <c r="Q7">
        <f>104.28*10.764</f>
        <v>1122.46992</v>
      </c>
      <c r="R7" s="2">
        <v>22500000</v>
      </c>
      <c r="S7" s="8">
        <v>6</v>
      </c>
      <c r="T7" s="8" t="s">
        <v>22</v>
      </c>
      <c r="U7" s="2">
        <f>R7+1125000+30000</f>
        <v>23655000</v>
      </c>
      <c r="V7" s="8">
        <f>U7/Q7</f>
        <v>21074.061387765294</v>
      </c>
      <c r="W7" s="8"/>
    </row>
    <row r="8" spans="1:23" x14ac:dyDescent="0.25">
      <c r="A8" s="4">
        <f t="shared" si="0"/>
        <v>0</v>
      </c>
      <c r="B8" s="4">
        <f t="shared" si="1"/>
        <v>1133.4491999999998</v>
      </c>
      <c r="C8" s="4">
        <f t="shared" si="9"/>
        <v>1360.1390399999998</v>
      </c>
      <c r="D8" s="4">
        <f t="shared" si="2"/>
        <v>1632.1668479999996</v>
      </c>
      <c r="E8" s="5">
        <f t="shared" si="3"/>
        <v>30063160</v>
      </c>
      <c r="F8" s="10">
        <f t="shared" si="4"/>
        <v>26524</v>
      </c>
      <c r="G8" s="14">
        <f t="shared" si="5"/>
        <v>22103</v>
      </c>
      <c r="H8" s="10">
        <f t="shared" si="6"/>
        <v>18419</v>
      </c>
      <c r="I8" s="4" t="e">
        <f>#REF!</f>
        <v>#REF!</v>
      </c>
      <c r="J8" s="4">
        <f t="shared" si="7"/>
        <v>19</v>
      </c>
      <c r="O8">
        <v>0</v>
      </c>
      <c r="P8">
        <f t="shared" si="8"/>
        <v>0</v>
      </c>
      <c r="Q8">
        <f>105.3*10.764</f>
        <v>1133.4491999999998</v>
      </c>
      <c r="R8" s="2">
        <v>30063160</v>
      </c>
      <c r="S8" s="8">
        <v>19</v>
      </c>
      <c r="T8" s="8" t="s">
        <v>23</v>
      </c>
      <c r="U8" s="2">
        <f>R8+1803800+30000</f>
        <v>31896960</v>
      </c>
      <c r="V8" s="8">
        <f t="shared" ref="V8:V11" si="10">U8/Q8</f>
        <v>28141.49941611852</v>
      </c>
      <c r="W8" s="8"/>
    </row>
    <row r="9" spans="1:23" x14ac:dyDescent="0.25">
      <c r="A9" s="4">
        <f t="shared" si="0"/>
        <v>0</v>
      </c>
      <c r="B9" s="4">
        <f t="shared" si="1"/>
        <v>726.56999999999994</v>
      </c>
      <c r="C9" s="4">
        <f t="shared" si="9"/>
        <v>871.8839999999999</v>
      </c>
      <c r="D9" s="4">
        <f t="shared" si="2"/>
        <v>1046.2607999999998</v>
      </c>
      <c r="E9" s="5">
        <f t="shared" si="3"/>
        <v>16000000</v>
      </c>
      <c r="F9" s="10">
        <f t="shared" si="4"/>
        <v>22021</v>
      </c>
      <c r="G9" s="10">
        <f t="shared" si="5"/>
        <v>18351</v>
      </c>
      <c r="H9" s="10">
        <f t="shared" si="6"/>
        <v>15293</v>
      </c>
      <c r="I9" s="4" t="e">
        <f>#REF!</f>
        <v>#REF!</v>
      </c>
      <c r="J9" s="4">
        <f t="shared" si="7"/>
        <v>11</v>
      </c>
      <c r="O9">
        <v>0</v>
      </c>
      <c r="P9">
        <f>81*10.764</f>
        <v>871.8839999999999</v>
      </c>
      <c r="Q9">
        <f t="shared" ref="Q9:Q11" si="11">P9/1.2</f>
        <v>726.56999999999994</v>
      </c>
      <c r="R9" s="2">
        <v>16000000</v>
      </c>
      <c r="S9" s="8">
        <v>11</v>
      </c>
      <c r="T9" s="8" t="s">
        <v>24</v>
      </c>
      <c r="U9" s="2">
        <f>R9+960000+30000</f>
        <v>16990000</v>
      </c>
      <c r="V9" s="8">
        <f t="shared" si="10"/>
        <v>23383.844639883289</v>
      </c>
      <c r="W9" s="8"/>
    </row>
    <row r="10" spans="1:23" x14ac:dyDescent="0.25">
      <c r="A10" s="4">
        <f t="shared" si="0"/>
        <v>0</v>
      </c>
      <c r="B10" s="4">
        <f t="shared" si="1"/>
        <v>1133.4491999999998</v>
      </c>
      <c r="C10" s="4">
        <f t="shared" si="9"/>
        <v>1360.1390399999998</v>
      </c>
      <c r="D10" s="4">
        <f t="shared" si="2"/>
        <v>1632.1668479999996</v>
      </c>
      <c r="E10" s="5">
        <f t="shared" si="3"/>
        <v>37500000</v>
      </c>
      <c r="F10" s="10">
        <f t="shared" si="4"/>
        <v>33085</v>
      </c>
      <c r="G10" s="10">
        <f t="shared" si="5"/>
        <v>27571</v>
      </c>
      <c r="H10" s="10">
        <f t="shared" si="6"/>
        <v>22976</v>
      </c>
      <c r="I10" s="4" t="e">
        <f>#REF!</f>
        <v>#REF!</v>
      </c>
      <c r="J10" s="4">
        <f t="shared" si="7"/>
        <v>3</v>
      </c>
      <c r="O10">
        <v>0</v>
      </c>
      <c r="P10">
        <f t="shared" ref="P10:P12" si="12">O10/1.2</f>
        <v>0</v>
      </c>
      <c r="Q10">
        <f>105.3*10.764</f>
        <v>1133.4491999999998</v>
      </c>
      <c r="R10" s="2">
        <v>37500000</v>
      </c>
      <c r="S10" s="8">
        <v>3</v>
      </c>
      <c r="T10" s="8" t="s">
        <v>25</v>
      </c>
      <c r="U10" s="2">
        <f>R10+2250000+30000</f>
        <v>39780000</v>
      </c>
      <c r="V10" s="8">
        <f t="shared" si="10"/>
        <v>35096.411908006121</v>
      </c>
      <c r="W10" s="8"/>
    </row>
    <row r="11" spans="1:23" x14ac:dyDescent="0.25">
      <c r="A11" s="4">
        <f t="shared" si="0"/>
        <v>0</v>
      </c>
      <c r="B11" s="4">
        <f t="shared" si="1"/>
        <v>1121.25</v>
      </c>
      <c r="C11" s="4">
        <f t="shared" si="9"/>
        <v>1345.5</v>
      </c>
      <c r="D11" s="4">
        <f t="shared" si="2"/>
        <v>1614.6</v>
      </c>
      <c r="E11" s="5">
        <f t="shared" si="3"/>
        <v>38500000</v>
      </c>
      <c r="F11" s="10">
        <f t="shared" si="4"/>
        <v>34337</v>
      </c>
      <c r="G11" s="10">
        <f t="shared" si="5"/>
        <v>28614</v>
      </c>
      <c r="H11" s="10">
        <f t="shared" si="6"/>
        <v>23845</v>
      </c>
      <c r="I11" s="4" t="e">
        <f>#REF!</f>
        <v>#REF!</v>
      </c>
      <c r="J11" s="4">
        <f t="shared" si="7"/>
        <v>10</v>
      </c>
      <c r="O11">
        <v>0</v>
      </c>
      <c r="P11">
        <f>125*10.764</f>
        <v>1345.5</v>
      </c>
      <c r="Q11">
        <f t="shared" si="11"/>
        <v>1121.25</v>
      </c>
      <c r="R11" s="2">
        <v>38500000</v>
      </c>
      <c r="S11" s="8">
        <v>10</v>
      </c>
      <c r="T11" s="8" t="s">
        <v>26</v>
      </c>
      <c r="U11" s="2">
        <f>R11+1925000+30000</f>
        <v>40455000</v>
      </c>
      <c r="V11" s="8">
        <f t="shared" si="10"/>
        <v>36080.267558528431</v>
      </c>
      <c r="W11" s="8"/>
    </row>
    <row r="12" spans="1:23" x14ac:dyDescent="0.25">
      <c r="A12" s="4">
        <f t="shared" si="0"/>
        <v>0</v>
      </c>
      <c r="B12" s="4">
        <f t="shared" si="1"/>
        <v>1100</v>
      </c>
      <c r="C12" s="4">
        <f t="shared" si="9"/>
        <v>1320</v>
      </c>
      <c r="D12" s="4">
        <f t="shared" si="2"/>
        <v>1584</v>
      </c>
      <c r="E12" s="5">
        <f t="shared" si="3"/>
        <v>31500000</v>
      </c>
      <c r="F12" s="10">
        <f t="shared" si="4"/>
        <v>28636</v>
      </c>
      <c r="G12" s="10">
        <f t="shared" si="5"/>
        <v>23864</v>
      </c>
      <c r="H12" s="10">
        <f t="shared" si="6"/>
        <v>19886</v>
      </c>
      <c r="I12" s="4" t="e">
        <f>#REF!</f>
        <v>#REF!</v>
      </c>
      <c r="J12" s="4">
        <f t="shared" si="7"/>
        <v>0</v>
      </c>
      <c r="O12">
        <v>0</v>
      </c>
      <c r="P12">
        <f t="shared" si="12"/>
        <v>0</v>
      </c>
      <c r="Q12">
        <v>1100</v>
      </c>
      <c r="R12" s="2">
        <v>31500000</v>
      </c>
      <c r="S12" s="8"/>
      <c r="T12" s="8"/>
      <c r="V12" s="8"/>
      <c r="W12" s="8"/>
    </row>
    <row r="13" spans="1:23" x14ac:dyDescent="0.25">
      <c r="A13" s="4">
        <f t="shared" si="0"/>
        <v>0</v>
      </c>
      <c r="B13" s="4">
        <f t="shared" si="1"/>
        <v>800</v>
      </c>
      <c r="C13" s="4">
        <f t="shared" si="9"/>
        <v>960</v>
      </c>
      <c r="D13" s="4">
        <f t="shared" si="2"/>
        <v>1152</v>
      </c>
      <c r="E13" s="5">
        <f t="shared" si="3"/>
        <v>23500000</v>
      </c>
      <c r="F13" s="10">
        <f t="shared" si="4"/>
        <v>29375</v>
      </c>
      <c r="G13" s="10">
        <f t="shared" si="5"/>
        <v>24479</v>
      </c>
      <c r="H13" s="10">
        <f t="shared" si="6"/>
        <v>20399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3">O13/1.2</f>
        <v>0</v>
      </c>
      <c r="Q13">
        <v>800</v>
      </c>
      <c r="R13" s="2">
        <v>23500000</v>
      </c>
      <c r="S13" s="8"/>
      <c r="T13" s="8"/>
      <c r="V13" s="8"/>
      <c r="W13" s="8"/>
    </row>
    <row r="14" spans="1:23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4">C14*1.2</f>
        <v>0</v>
      </c>
      <c r="E14" s="5">
        <f t="shared" ref="E14:E15" si="15">R14</f>
        <v>0</v>
      </c>
      <c r="F14" s="10" t="e">
        <f t="shared" ref="F14:F15" si="16">ROUND((E14/B14),0)</f>
        <v>#DIV/0!</v>
      </c>
      <c r="G14" s="10" t="e">
        <f t="shared" ref="G14:G15" si="17">ROUND((E14/C14),0)</f>
        <v>#DIV/0!</v>
      </c>
      <c r="H14" s="10" t="e">
        <f t="shared" ref="H14:H15" si="18">ROUND((E14/D14),0)</f>
        <v>#DIV/0!</v>
      </c>
      <c r="I14" s="4" t="e">
        <f>#REF!</f>
        <v>#REF!</v>
      </c>
      <c r="J14" s="4">
        <f t="shared" ref="J14:J15" si="19">S14</f>
        <v>0</v>
      </c>
      <c r="O14">
        <v>0</v>
      </c>
      <c r="P14">
        <f t="shared" ref="P14:P15" si="20">O14/1.2</f>
        <v>0</v>
      </c>
      <c r="Q14">
        <f t="shared" ref="Q14:Q15" si="21">P14/1.2</f>
        <v>0</v>
      </c>
      <c r="R14" s="2">
        <v>0</v>
      </c>
      <c r="S14" s="8"/>
      <c r="T14" s="8"/>
      <c r="V14" s="8"/>
      <c r="W14" s="8"/>
    </row>
    <row r="15" spans="1:23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4"/>
        <v>0</v>
      </c>
      <c r="E15" s="5">
        <f t="shared" si="15"/>
        <v>0</v>
      </c>
      <c r="F15" s="10" t="e">
        <f t="shared" si="16"/>
        <v>#DIV/0!</v>
      </c>
      <c r="G15" s="10" t="e">
        <f t="shared" si="17"/>
        <v>#DIV/0!</v>
      </c>
      <c r="H15" s="10" t="e">
        <f t="shared" si="18"/>
        <v>#DIV/0!</v>
      </c>
      <c r="I15" s="4" t="e">
        <f>#REF!</f>
        <v>#REF!</v>
      </c>
      <c r="J15" s="4">
        <f t="shared" si="19"/>
        <v>0</v>
      </c>
      <c r="O15">
        <v>0</v>
      </c>
      <c r="P15">
        <f t="shared" si="20"/>
        <v>0</v>
      </c>
      <c r="Q15">
        <f t="shared" si="21"/>
        <v>0</v>
      </c>
      <c r="R15" s="2">
        <v>0</v>
      </c>
      <c r="S15" s="8"/>
      <c r="T15" s="8"/>
    </row>
    <row r="17" spans="7:24" x14ac:dyDescent="0.25">
      <c r="I17" t="s">
        <v>13</v>
      </c>
    </row>
    <row r="19" spans="7:24" x14ac:dyDescent="0.25">
      <c r="J19" t="s">
        <v>18</v>
      </c>
      <c r="N19">
        <v>888</v>
      </c>
      <c r="O19">
        <f>81*10.764</f>
        <v>871.8839999999999</v>
      </c>
      <c r="R19">
        <f>24000/1.2</f>
        <v>20000</v>
      </c>
    </row>
    <row r="20" spans="7:24" x14ac:dyDescent="0.25">
      <c r="J20" t="s">
        <v>20</v>
      </c>
      <c r="N20">
        <v>21500</v>
      </c>
    </row>
    <row r="21" spans="7:24" x14ac:dyDescent="0.25">
      <c r="N21">
        <f>N20*N19</f>
        <v>19092000</v>
      </c>
      <c r="Q21" t="s">
        <v>19</v>
      </c>
    </row>
    <row r="22" spans="7:24" x14ac:dyDescent="0.25">
      <c r="G22" s="6"/>
      <c r="H22" s="6"/>
      <c r="Q22" s="15">
        <v>17.53</v>
      </c>
      <c r="R22" s="15">
        <v>9.7799999999999994</v>
      </c>
      <c r="S22" s="15">
        <f>R22*Q22</f>
        <v>171.4434</v>
      </c>
    </row>
    <row r="23" spans="7:24" x14ac:dyDescent="0.25">
      <c r="Q23" s="15">
        <v>14.56</v>
      </c>
      <c r="R23" s="15">
        <v>11.75</v>
      </c>
      <c r="S23" s="15">
        <f t="shared" ref="S23:S30" si="22">R23*Q23</f>
        <v>171.08</v>
      </c>
    </row>
    <row r="24" spans="7:24" x14ac:dyDescent="0.25">
      <c r="N24" t="s">
        <v>27</v>
      </c>
      <c r="P24" s="11"/>
      <c r="Q24" s="16">
        <v>2.1</v>
      </c>
      <c r="R24" s="17">
        <v>8.57</v>
      </c>
      <c r="S24" s="15">
        <f t="shared" si="22"/>
        <v>17.997</v>
      </c>
      <c r="U24" s="11"/>
      <c r="V24" s="11"/>
      <c r="W24" s="11"/>
      <c r="X24" s="11"/>
    </row>
    <row r="25" spans="7:24" x14ac:dyDescent="0.25">
      <c r="J25" t="s">
        <v>14</v>
      </c>
      <c r="P25" s="11"/>
      <c r="Q25" s="18">
        <v>7</v>
      </c>
      <c r="R25" s="18">
        <v>7.23</v>
      </c>
      <c r="S25" s="15">
        <f t="shared" si="22"/>
        <v>50.61</v>
      </c>
      <c r="U25" s="13"/>
      <c r="V25" s="11"/>
      <c r="W25" s="11"/>
      <c r="X25" s="11"/>
    </row>
    <row r="26" spans="7:24" x14ac:dyDescent="0.25">
      <c r="J26" t="s">
        <v>15</v>
      </c>
      <c r="O26">
        <v>2142000</v>
      </c>
      <c r="P26" s="11"/>
      <c r="Q26" s="16">
        <v>8.26</v>
      </c>
      <c r="R26" s="16">
        <v>5</v>
      </c>
      <c r="S26" s="15">
        <f t="shared" si="22"/>
        <v>41.3</v>
      </c>
      <c r="U26" s="11"/>
      <c r="V26" s="11"/>
      <c r="W26" s="11"/>
      <c r="X26" s="11"/>
    </row>
    <row r="27" spans="7:24" x14ac:dyDescent="0.25">
      <c r="J27" t="s">
        <v>16</v>
      </c>
      <c r="O27">
        <v>120110</v>
      </c>
      <c r="P27" s="11"/>
      <c r="Q27" s="16">
        <v>3.34</v>
      </c>
      <c r="R27" s="16">
        <v>3</v>
      </c>
      <c r="S27" s="15">
        <f t="shared" si="22"/>
        <v>10.02</v>
      </c>
      <c r="U27" s="11"/>
      <c r="V27" s="11"/>
      <c r="W27" s="11"/>
      <c r="X27" s="11"/>
    </row>
    <row r="28" spans="7:24" x14ac:dyDescent="0.25">
      <c r="J28" t="s">
        <v>17</v>
      </c>
      <c r="O28">
        <v>21420</v>
      </c>
      <c r="P28" s="11"/>
      <c r="Q28" s="16">
        <v>10.65</v>
      </c>
      <c r="R28" s="16">
        <v>9.52</v>
      </c>
      <c r="S28" s="15">
        <f t="shared" si="22"/>
        <v>101.38800000000001</v>
      </c>
      <c r="U28" s="12"/>
      <c r="V28" s="11"/>
      <c r="W28" s="11"/>
      <c r="X28" s="11"/>
    </row>
    <row r="29" spans="7:24" x14ac:dyDescent="0.25">
      <c r="O29">
        <f>SUM(O26:O28)</f>
        <v>2283530</v>
      </c>
      <c r="P29" s="11"/>
      <c r="Q29" s="16">
        <v>13.46</v>
      </c>
      <c r="R29" s="16">
        <v>6</v>
      </c>
      <c r="S29" s="15">
        <f t="shared" si="22"/>
        <v>80.760000000000005</v>
      </c>
      <c r="U29" s="11"/>
      <c r="V29" s="11"/>
      <c r="W29" s="11"/>
      <c r="X29" s="11"/>
    </row>
    <row r="30" spans="7:24" x14ac:dyDescent="0.25">
      <c r="P30" s="11"/>
      <c r="Q30" s="16">
        <v>8.4499999999999993</v>
      </c>
      <c r="R30" s="16">
        <v>18.239999999999998</v>
      </c>
      <c r="S30" s="15">
        <f t="shared" si="22"/>
        <v>154.12799999999999</v>
      </c>
      <c r="U30" s="11"/>
      <c r="V30" s="11"/>
      <c r="W30" s="11"/>
      <c r="X30" s="11"/>
    </row>
    <row r="31" spans="7:24" x14ac:dyDescent="0.25">
      <c r="P31" s="11"/>
      <c r="Q31" s="16"/>
      <c r="R31" s="16"/>
      <c r="S31" s="15">
        <f>SUM(S22:S30)</f>
        <v>798.72640000000001</v>
      </c>
      <c r="T31" s="11"/>
      <c r="U31" s="11"/>
      <c r="V31" s="11"/>
      <c r="W31" s="11"/>
      <c r="X31" s="11"/>
    </row>
    <row r="32" spans="7:24" x14ac:dyDescent="0.25">
      <c r="P32" s="11"/>
      <c r="Q32" s="16"/>
      <c r="R32" s="16"/>
      <c r="S32" s="15">
        <f>S31*24000</f>
        <v>19169433.600000001</v>
      </c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>
        <f>S32/888</f>
        <v>21587.200000000001</v>
      </c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C3" sqref="C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D2" sqref="D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2025-03-20T04:55:43Z</dcterms:modified>
</cp:coreProperties>
</file>