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Kalbadevi\Apurwa Vishal Pardeshi\"/>
    </mc:Choice>
  </mc:AlternateContent>
  <xr:revisionPtr revIDLastSave="0" documentId="13_ncr:1_{BC638510-D3E8-41E5-94CE-CB05A4773F99}" xr6:coauthVersionLast="36" xr6:coauthVersionMax="36" xr10:uidLastSave="{00000000-0000-0000-0000-000000000000}"/>
  <bookViews>
    <workbookView xWindow="0" yWindow="0" windowWidth="21570" windowHeight="7875" activeTab="1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10" i="4" l="1"/>
  <c r="W11" i="4"/>
  <c r="W9" i="4" l="1"/>
  <c r="J22" i="4" l="1"/>
  <c r="U10" i="4"/>
  <c r="P11" i="4"/>
  <c r="Q11" i="4" s="1"/>
  <c r="P10" i="4"/>
  <c r="V10" i="4" l="1"/>
  <c r="V12" i="4"/>
  <c r="V13" i="4"/>
  <c r="V9" i="4"/>
  <c r="U9" i="4"/>
  <c r="V11" i="4"/>
  <c r="Q12" i="4"/>
  <c r="Q13" i="4"/>
  <c r="Q14" i="4"/>
  <c r="Q15" i="4"/>
  <c r="Q4" i="4"/>
  <c r="C3" i="4"/>
  <c r="C2" i="4"/>
  <c r="I20" i="4"/>
  <c r="J18" i="4"/>
  <c r="P12" i="4" l="1"/>
  <c r="P9" i="4"/>
  <c r="P8" i="4"/>
  <c r="P7" i="4"/>
  <c r="P6" i="4"/>
  <c r="P5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<sst xmlns="http://schemas.openxmlformats.org/spreadsheetml/2006/main" count="26" uniqueCount="23">
  <si>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</si>
  <si>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</si>
  <si>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</si>
  <si>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</si>
  <si>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</si>
  <si>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</si>
  <si>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</si>
  <si>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</si>
  <si>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</si>
  <si>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</si>
  <si>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</si>
  <si>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</si>
  <si>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</si>
  <si>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2003, 20th Floor, Sumer Samaq Prime, N M Joshi Marg, Village - Lower Parel, Lower Parel</t>
  </si>
  <si>
    <t>rera ca</t>
  </si>
  <si>
    <t>rate</t>
  </si>
  <si>
    <t>fmv</t>
  </si>
  <si>
    <t>draft - 1,66,29,000</t>
  </si>
  <si>
    <t>23.01.25</t>
  </si>
  <si>
    <t>15.03.22</t>
  </si>
  <si>
    <t>40000 on ca</t>
  </si>
  <si>
    <t>1 parking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</si>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</sst>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46</xdr:row>
      <xdr:rowOff>153581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1608DD-829B-4EEE-A283-105FEA5BC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459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498380-078A-4B0C-9303-013D86712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E469F7-CA01-424C-9176-8522D46C4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BC5A26-E369-40AB-8644-27D4B8EA3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525139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3791EE-D1D1-4056-974C-FD2AAE81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59539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553718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6D1FA-FC46-4583-8774-C551EB33D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88118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A0B8D8-859B-4400-A2E1-3872AC5E0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497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37167-653D-401A-B4A0-2BF2B2F6F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9725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44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CA5F84-D619-444D-B566-267FB72B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315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opLeftCell="E1" zoomScaleNormal="100" workbookViewId="0">
      <selection activeCell="U9" sqref="U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482</v>
      </c>
      <c r="C2" s="4">
        <f>B2*1.1</f>
        <v>530.20000000000005</v>
      </c>
      <c r="D2" s="4">
        <f t="shared" ref="D2:D13" si="2">C2*1.2</f>
        <v>636.24</v>
      </c>
      <c r="E2" s="5">
        <f t="shared" ref="E2:E13" si="3">R2</f>
        <v>19000000</v>
      </c>
      <c r="F2" s="15">
        <f t="shared" ref="F2:F13" si="4">ROUND((E2/B2),0)</f>
        <v>39419</v>
      </c>
      <c r="G2" s="10">
        <f t="shared" ref="G2:G13" si="5">ROUND((E2/C2),0)</f>
        <v>35836</v>
      </c>
      <c r="H2" s="10">
        <f t="shared" ref="H2:H13" si="6">ROUND((E2/D2),0)</f>
        <v>29863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482</v>
      </c>
      <c r="R2" s="2">
        <v>19000000</v>
      </c>
      <c r="S2" s="8"/>
      <c r="T2" s="8"/>
    </row>
    <row r="3" spans="1:23" x14ac:dyDescent="0.25">
      <c r="A3" s="4">
        <f t="shared" si="0"/>
        <v>0</v>
      </c>
      <c r="B3" s="4">
        <f t="shared" si="1"/>
        <v>404</v>
      </c>
      <c r="C3" s="4">
        <f t="shared" ref="C3:C13" si="9">B3*1.1</f>
        <v>444.40000000000003</v>
      </c>
      <c r="D3" s="4">
        <f t="shared" si="2"/>
        <v>533.28</v>
      </c>
      <c r="E3" s="5">
        <f t="shared" si="3"/>
        <v>14100000</v>
      </c>
      <c r="F3" s="10">
        <f t="shared" si="4"/>
        <v>34901</v>
      </c>
      <c r="G3" s="10">
        <f t="shared" si="5"/>
        <v>31728</v>
      </c>
      <c r="H3" s="10">
        <f t="shared" si="6"/>
        <v>26440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404</v>
      </c>
      <c r="R3" s="2">
        <v>14100000</v>
      </c>
      <c r="S3" s="8"/>
      <c r="T3" s="8"/>
    </row>
    <row r="4" spans="1:23" x14ac:dyDescent="0.25">
      <c r="A4" s="4">
        <f t="shared" si="0"/>
        <v>0</v>
      </c>
      <c r="B4" s="4">
        <f t="shared" si="1"/>
        <v>490.90909090909088</v>
      </c>
      <c r="C4" s="4">
        <f t="shared" si="9"/>
        <v>540</v>
      </c>
      <c r="D4" s="4">
        <f t="shared" si="2"/>
        <v>648</v>
      </c>
      <c r="E4" s="16">
        <f t="shared" si="3"/>
        <v>16700000</v>
      </c>
      <c r="F4" s="10">
        <f t="shared" si="4"/>
        <v>34019</v>
      </c>
      <c r="G4" s="10">
        <f t="shared" si="5"/>
        <v>30926</v>
      </c>
      <c r="H4" s="10">
        <f t="shared" si="6"/>
        <v>25772</v>
      </c>
      <c r="I4" s="4" t="e">
        <f>#REF!</f>
        <v>#REF!</v>
      </c>
      <c r="J4" s="4">
        <f t="shared" si="7"/>
        <v>0</v>
      </c>
      <c r="O4">
        <v>0</v>
      </c>
      <c r="P4">
        <v>540</v>
      </c>
      <c r="Q4">
        <f>P4/1.1</f>
        <v>490.90909090909088</v>
      </c>
      <c r="R4" s="2">
        <v>16700000</v>
      </c>
      <c r="S4" s="8"/>
      <c r="T4" s="8"/>
    </row>
    <row r="5" spans="1:23" x14ac:dyDescent="0.25">
      <c r="A5" s="4">
        <f t="shared" si="0"/>
        <v>0</v>
      </c>
      <c r="B5" s="4">
        <f t="shared" si="1"/>
        <v>477</v>
      </c>
      <c r="C5" s="4">
        <f t="shared" si="9"/>
        <v>524.70000000000005</v>
      </c>
      <c r="D5" s="4">
        <f t="shared" si="2"/>
        <v>629.64</v>
      </c>
      <c r="E5" s="16">
        <f t="shared" si="3"/>
        <v>16000000</v>
      </c>
      <c r="F5" s="10">
        <f t="shared" si="4"/>
        <v>33543</v>
      </c>
      <c r="G5" s="10">
        <f t="shared" si="5"/>
        <v>30494</v>
      </c>
      <c r="H5" s="10">
        <f t="shared" si="6"/>
        <v>25411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477</v>
      </c>
      <c r="R5" s="2">
        <v>16000000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482</v>
      </c>
      <c r="C6" s="4">
        <f t="shared" si="9"/>
        <v>530.20000000000005</v>
      </c>
      <c r="D6" s="4">
        <f t="shared" si="2"/>
        <v>636.24</v>
      </c>
      <c r="E6" s="16">
        <f t="shared" si="3"/>
        <v>19000000</v>
      </c>
      <c r="F6" s="10">
        <f t="shared" si="4"/>
        <v>39419</v>
      </c>
      <c r="G6" s="10">
        <f t="shared" si="5"/>
        <v>35836</v>
      </c>
      <c r="H6" s="10">
        <f t="shared" si="6"/>
        <v>29863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482</v>
      </c>
      <c r="R6" s="2">
        <v>19000000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481</v>
      </c>
      <c r="C7" s="4">
        <f t="shared" si="9"/>
        <v>529.1</v>
      </c>
      <c r="D7" s="4">
        <f t="shared" si="2"/>
        <v>634.91999999999996</v>
      </c>
      <c r="E7" s="16">
        <f t="shared" si="3"/>
        <v>18500000</v>
      </c>
      <c r="F7" s="15">
        <f t="shared" si="4"/>
        <v>38462</v>
      </c>
      <c r="G7" s="10">
        <f t="shared" si="5"/>
        <v>34965</v>
      </c>
      <c r="H7" s="10">
        <f t="shared" si="6"/>
        <v>29138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481</v>
      </c>
      <c r="R7" s="2">
        <v>18500000</v>
      </c>
      <c r="S7" s="8"/>
      <c r="T7" s="8"/>
    </row>
    <row r="8" spans="1:23" x14ac:dyDescent="0.25">
      <c r="A8" s="4">
        <f t="shared" si="0"/>
        <v>0</v>
      </c>
      <c r="B8" s="4">
        <f t="shared" si="1"/>
        <v>422</v>
      </c>
      <c r="C8" s="4">
        <f t="shared" si="9"/>
        <v>464.20000000000005</v>
      </c>
      <c r="D8" s="4">
        <f t="shared" si="2"/>
        <v>557.04000000000008</v>
      </c>
      <c r="E8" s="16">
        <f t="shared" si="3"/>
        <v>14800000</v>
      </c>
      <c r="F8" s="10">
        <f t="shared" si="4"/>
        <v>35071</v>
      </c>
      <c r="G8" s="10">
        <f t="shared" si="5"/>
        <v>31883</v>
      </c>
      <c r="H8" s="10">
        <f t="shared" si="6"/>
        <v>26569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422</v>
      </c>
      <c r="R8" s="2">
        <v>14800000</v>
      </c>
      <c r="S8" s="8"/>
      <c r="T8" s="8"/>
    </row>
    <row r="9" spans="1:23" x14ac:dyDescent="0.25">
      <c r="A9" s="4">
        <f t="shared" si="0"/>
        <v>0</v>
      </c>
      <c r="B9" s="4">
        <f t="shared" si="1"/>
        <v>482</v>
      </c>
      <c r="C9" s="4">
        <f t="shared" si="9"/>
        <v>530.20000000000005</v>
      </c>
      <c r="D9" s="4">
        <f t="shared" si="2"/>
        <v>636.24</v>
      </c>
      <c r="E9" s="16">
        <f t="shared" si="3"/>
        <v>16002400</v>
      </c>
      <c r="F9" s="15">
        <f t="shared" si="4"/>
        <v>33200</v>
      </c>
      <c r="G9" s="10">
        <f t="shared" si="5"/>
        <v>30182</v>
      </c>
      <c r="H9" s="10">
        <f t="shared" si="6"/>
        <v>25152</v>
      </c>
      <c r="I9" s="4" t="e">
        <f>#REF!</f>
        <v>#REF!</v>
      </c>
      <c r="J9" s="4">
        <f t="shared" si="7"/>
        <v>2</v>
      </c>
      <c r="O9">
        <v>0</v>
      </c>
      <c r="P9">
        <f t="shared" si="8"/>
        <v>0</v>
      </c>
      <c r="Q9">
        <v>482</v>
      </c>
      <c r="R9" s="2">
        <v>16002400</v>
      </c>
      <c r="S9" s="8">
        <v>2</v>
      </c>
      <c r="T9" s="8" t="s">
        <v>18</v>
      </c>
      <c r="U9" s="2">
        <f>R9+960144+30000</f>
        <v>16992544</v>
      </c>
      <c r="V9">
        <f>U9/Q9</f>
        <v>35254.240663900418</v>
      </c>
      <c r="W9">
        <f>V9*1.05</f>
        <v>37016.952697095439</v>
      </c>
    </row>
    <row r="10" spans="1:23" x14ac:dyDescent="0.25">
      <c r="A10" s="4">
        <f t="shared" si="0"/>
        <v>0</v>
      </c>
      <c r="B10" s="4">
        <f t="shared" si="1"/>
        <v>450</v>
      </c>
      <c r="C10" s="4">
        <f t="shared" si="9"/>
        <v>495.00000000000006</v>
      </c>
      <c r="D10" s="4">
        <f t="shared" si="2"/>
        <v>594</v>
      </c>
      <c r="E10" s="16">
        <f t="shared" si="3"/>
        <v>14050000</v>
      </c>
      <c r="F10" s="15">
        <f t="shared" si="4"/>
        <v>31222</v>
      </c>
      <c r="G10" s="10">
        <f t="shared" si="5"/>
        <v>28384</v>
      </c>
      <c r="H10" s="10">
        <f t="shared" si="6"/>
        <v>23653</v>
      </c>
      <c r="I10" s="4" t="e">
        <f>#REF!</f>
        <v>#REF!</v>
      </c>
      <c r="J10" s="4">
        <f t="shared" si="7"/>
        <v>13</v>
      </c>
      <c r="O10">
        <v>0</v>
      </c>
      <c r="P10">
        <f t="shared" ref="P10:P11" si="10">O10/1.2</f>
        <v>0</v>
      </c>
      <c r="Q10">
        <v>450</v>
      </c>
      <c r="R10" s="2">
        <v>14050000</v>
      </c>
      <c r="S10" s="8">
        <v>13</v>
      </c>
      <c r="T10" s="8" t="s">
        <v>19</v>
      </c>
      <c r="U10" s="2">
        <f>R10+702500+30000</f>
        <v>14782500</v>
      </c>
      <c r="V10">
        <f t="shared" ref="V10:V13" si="11">U10/Q10</f>
        <v>32850</v>
      </c>
      <c r="W10">
        <f t="shared" ref="W10:W11" si="12">V10*1.05</f>
        <v>34492.5</v>
      </c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ref="Q11" si="13">P11/1.1</f>
        <v>0</v>
      </c>
      <c r="R11" s="2">
        <v>0</v>
      </c>
      <c r="S11" s="8"/>
      <c r="T11" s="8"/>
      <c r="V11" t="e">
        <f t="shared" si="11"/>
        <v>#DIV/0!</v>
      </c>
      <c r="W11" t="e">
        <f t="shared" si="12"/>
        <v>#DIV/0!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:Q15" si="14">P12/1.1</f>
        <v>0</v>
      </c>
      <c r="R12" s="2">
        <v>0</v>
      </c>
      <c r="S12" s="8"/>
      <c r="T12" s="8"/>
      <c r="V12" t="e">
        <f t="shared" si="11"/>
        <v>#DIV/0!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si="14"/>
        <v>0</v>
      </c>
      <c r="R13" s="2">
        <v>0</v>
      </c>
      <c r="S13" s="8"/>
      <c r="T13" s="8"/>
      <c r="V13" t="e">
        <f t="shared" si="11"/>
        <v>#DIV/0!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ref="C14:C15" si="16">B14*1.1</f>
        <v>0</v>
      </c>
      <c r="D14" s="4">
        <f t="shared" ref="D14:D15" si="17">C14*1.2</f>
        <v>0</v>
      </c>
      <c r="E14" s="5">
        <f t="shared" ref="E14:E15" si="18">R14</f>
        <v>0</v>
      </c>
      <c r="F14" s="10" t="e">
        <f t="shared" ref="F14:F15" si="19">ROUND((E14/B14),0)</f>
        <v>#DIV/0!</v>
      </c>
      <c r="G14" s="10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si="14"/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16"/>
        <v>0</v>
      </c>
      <c r="D15" s="4">
        <f t="shared" si="17"/>
        <v>0</v>
      </c>
      <c r="E15" s="5">
        <f t="shared" si="18"/>
        <v>0</v>
      </c>
      <c r="F15" s="10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14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482</v>
      </c>
      <c r="J18">
        <f>44.77*10.764</f>
        <v>481.90428000000003</v>
      </c>
      <c r="O18" t="s">
        <v>21</v>
      </c>
    </row>
    <row r="19" spans="7:24" x14ac:dyDescent="0.25">
      <c r="H19" t="s">
        <v>15</v>
      </c>
      <c r="I19">
        <v>35500</v>
      </c>
    </row>
    <row r="20" spans="7:24" x14ac:dyDescent="0.25">
      <c r="H20" t="s">
        <v>16</v>
      </c>
      <c r="I20">
        <f>I19*I18</f>
        <v>17111000</v>
      </c>
    </row>
    <row r="21" spans="7:24" x14ac:dyDescent="0.25">
      <c r="H21" t="s">
        <v>22</v>
      </c>
    </row>
    <row r="22" spans="7:24" x14ac:dyDescent="0.25">
      <c r="G22" s="6"/>
      <c r="H22" s="6"/>
      <c r="J22">
        <f>I22/I18</f>
        <v>0</v>
      </c>
    </row>
    <row r="24" spans="7:24" x14ac:dyDescent="0.25">
      <c r="O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abSelected="1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2025-03-20T06:44:38Z</dcterms:modified>
</cp:coreProperties>
</file>