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Nashik\Project Nashik\SBI\Vastu Tower\"/>
    </mc:Choice>
  </mc:AlternateContent>
  <xr:revisionPtr revIDLastSave="0" documentId="13_ncr:1_{5562CCE9-4984-46E5-8D69-4E50840FEB86}" xr6:coauthVersionLast="47" xr6:coauthVersionMax="47" xr10:uidLastSave="{00000000-0000-0000-0000-000000000000}"/>
  <bookViews>
    <workbookView xWindow="-120" yWindow="-120" windowWidth="29040" windowHeight="15720" tabRatio="451" xr2:uid="{00000000-000D-0000-FFFF-FFFF00000000}"/>
  </bookViews>
  <sheets>
    <sheet name="Vastu Tower" sheetId="118" r:id="rId1"/>
    <sheet name="Total" sheetId="119" r:id="rId2"/>
    <sheet name="RERA" sheetId="120" r:id="rId3"/>
    <sheet name="Typical " sheetId="73" r:id="rId4"/>
    <sheet name="RR" sheetId="115" r:id="rId5"/>
  </sheets>
  <definedNames>
    <definedName name="_xlnm._FilterDatabase" localSheetId="3" hidden="1">'Typical '!#REF!</definedName>
    <definedName name="_xlnm._FilterDatabase" localSheetId="0" hidden="1">'Vastu Tower'!$D$2:$D$66</definedName>
  </definedNames>
  <calcPr calcId="191029"/>
</workbook>
</file>

<file path=xl/calcChain.xml><?xml version="1.0" encoding="utf-8"?>
<calcChain xmlns="http://schemas.openxmlformats.org/spreadsheetml/2006/main">
  <c r="J66" i="118" l="1"/>
  <c r="K66" i="118"/>
  <c r="L66" i="118"/>
  <c r="J3" i="118"/>
  <c r="K3" i="118"/>
  <c r="L3" i="118"/>
  <c r="M3" i="118"/>
  <c r="J4" i="118"/>
  <c r="K4" i="118"/>
  <c r="L4" i="118"/>
  <c r="M4" i="118"/>
  <c r="J5" i="118"/>
  <c r="K5" i="118"/>
  <c r="L5" i="118"/>
  <c r="M5" i="118"/>
  <c r="J6" i="118"/>
  <c r="K6" i="118"/>
  <c r="L6" i="118"/>
  <c r="M6" i="118"/>
  <c r="J7" i="118"/>
  <c r="K7" i="118"/>
  <c r="L7" i="118"/>
  <c r="M7" i="118"/>
  <c r="J8" i="118"/>
  <c r="K8" i="118"/>
  <c r="L8" i="118"/>
  <c r="M8" i="118"/>
  <c r="J9" i="118"/>
  <c r="K9" i="118"/>
  <c r="L9" i="118"/>
  <c r="M9" i="118"/>
  <c r="J10" i="118"/>
  <c r="K10" i="118"/>
  <c r="L10" i="118"/>
  <c r="M10" i="118"/>
  <c r="J11" i="118"/>
  <c r="K11" i="118"/>
  <c r="L11" i="118"/>
  <c r="M11" i="118"/>
  <c r="J12" i="118"/>
  <c r="K12" i="118"/>
  <c r="L12" i="118"/>
  <c r="M12" i="118"/>
  <c r="J13" i="118"/>
  <c r="K13" i="118"/>
  <c r="L13" i="118"/>
  <c r="M13" i="118"/>
  <c r="J14" i="118"/>
  <c r="K14" i="118"/>
  <c r="L14" i="118"/>
  <c r="M14" i="118"/>
  <c r="J15" i="118"/>
  <c r="K15" i="118"/>
  <c r="L15" i="118"/>
  <c r="M15" i="118"/>
  <c r="J16" i="118"/>
  <c r="K16" i="118"/>
  <c r="L16" i="118"/>
  <c r="M16" i="118"/>
  <c r="J17" i="118"/>
  <c r="L17" i="118" s="1"/>
  <c r="K17" i="118"/>
  <c r="M17" i="118"/>
  <c r="J18" i="118"/>
  <c r="K18" i="118"/>
  <c r="L18" i="118"/>
  <c r="M18" i="118"/>
  <c r="J19" i="118"/>
  <c r="K19" i="118"/>
  <c r="L19" i="118"/>
  <c r="M19" i="118"/>
  <c r="J20" i="118"/>
  <c r="K20" i="118"/>
  <c r="L20" i="118"/>
  <c r="M20" i="118"/>
  <c r="J21" i="118"/>
  <c r="K21" i="118"/>
  <c r="L21" i="118"/>
  <c r="M21" i="118"/>
  <c r="J22" i="118"/>
  <c r="K22" i="118"/>
  <c r="L22" i="118"/>
  <c r="M22" i="118"/>
  <c r="J23" i="118"/>
  <c r="K23" i="118"/>
  <c r="L23" i="118"/>
  <c r="M23" i="118"/>
  <c r="J24" i="118"/>
  <c r="K24" i="118"/>
  <c r="L24" i="118"/>
  <c r="M24" i="118"/>
  <c r="J25" i="118"/>
  <c r="K25" i="118"/>
  <c r="L25" i="118"/>
  <c r="M25" i="118"/>
  <c r="J26" i="118"/>
  <c r="K26" i="118"/>
  <c r="L26" i="118"/>
  <c r="M26" i="118"/>
  <c r="J27" i="118"/>
  <c r="K27" i="118"/>
  <c r="L27" i="118"/>
  <c r="M27" i="118"/>
  <c r="J28" i="118"/>
  <c r="K28" i="118"/>
  <c r="L28" i="118"/>
  <c r="M28" i="118"/>
  <c r="J29" i="118"/>
  <c r="K29" i="118" s="1"/>
  <c r="L29" i="118"/>
  <c r="M29" i="118"/>
  <c r="J30" i="118"/>
  <c r="K30" i="118"/>
  <c r="L30" i="118"/>
  <c r="M30" i="118"/>
  <c r="J31" i="118"/>
  <c r="K31" i="118"/>
  <c r="L31" i="118"/>
  <c r="M31" i="118"/>
  <c r="J32" i="118"/>
  <c r="K32" i="118"/>
  <c r="L32" i="118"/>
  <c r="M32" i="118"/>
  <c r="J33" i="118"/>
  <c r="K33" i="118"/>
  <c r="L33" i="118"/>
  <c r="M33" i="118"/>
  <c r="J34" i="118"/>
  <c r="K34" i="118"/>
  <c r="L34" i="118"/>
  <c r="M34" i="118"/>
  <c r="J35" i="118"/>
  <c r="K35" i="118"/>
  <c r="L35" i="118"/>
  <c r="M35" i="118"/>
  <c r="J36" i="118"/>
  <c r="K36" i="118"/>
  <c r="L36" i="118"/>
  <c r="M36" i="118"/>
  <c r="J37" i="118"/>
  <c r="K37" i="118"/>
  <c r="L37" i="118"/>
  <c r="M37" i="118"/>
  <c r="J38" i="118"/>
  <c r="K38" i="118"/>
  <c r="L38" i="118"/>
  <c r="M38" i="118"/>
  <c r="J39" i="118"/>
  <c r="K39" i="118"/>
  <c r="L39" i="118"/>
  <c r="M39" i="118"/>
  <c r="J40" i="118"/>
  <c r="K40" i="118"/>
  <c r="L40" i="118"/>
  <c r="M40" i="118"/>
  <c r="J41" i="118"/>
  <c r="K41" i="118"/>
  <c r="L41" i="118"/>
  <c r="M41" i="118"/>
  <c r="J42" i="118"/>
  <c r="K42" i="118"/>
  <c r="L42" i="118"/>
  <c r="M42" i="118"/>
  <c r="J43" i="118"/>
  <c r="K43" i="118"/>
  <c r="L43" i="118"/>
  <c r="M43" i="118"/>
  <c r="J44" i="118"/>
  <c r="K44" i="118"/>
  <c r="L44" i="118"/>
  <c r="M44" i="118"/>
  <c r="J45" i="118"/>
  <c r="K45" i="118"/>
  <c r="L45" i="118"/>
  <c r="M45" i="118"/>
  <c r="J46" i="118"/>
  <c r="K46" i="118"/>
  <c r="L46" i="118"/>
  <c r="M46" i="118"/>
  <c r="J47" i="118"/>
  <c r="K47" i="118"/>
  <c r="L47" i="118"/>
  <c r="M47" i="118"/>
  <c r="J48" i="118"/>
  <c r="K48" i="118"/>
  <c r="L48" i="118"/>
  <c r="M48" i="118"/>
  <c r="J49" i="118"/>
  <c r="K49" i="118"/>
  <c r="L49" i="118"/>
  <c r="M49" i="118"/>
  <c r="J50" i="118"/>
  <c r="K50" i="118"/>
  <c r="L50" i="118"/>
  <c r="M50" i="118"/>
  <c r="J51" i="118"/>
  <c r="K51" i="118"/>
  <c r="L51" i="118"/>
  <c r="M51" i="118"/>
  <c r="J52" i="118"/>
  <c r="K52" i="118"/>
  <c r="L52" i="118"/>
  <c r="M52" i="118"/>
  <c r="J53" i="118"/>
  <c r="K53" i="118"/>
  <c r="L53" i="118"/>
  <c r="M53" i="118"/>
  <c r="J54" i="118"/>
  <c r="K54" i="118"/>
  <c r="L54" i="118"/>
  <c r="M54" i="118"/>
  <c r="J55" i="118"/>
  <c r="K55" i="118"/>
  <c r="L55" i="118"/>
  <c r="M55" i="118"/>
  <c r="J56" i="118"/>
  <c r="K56" i="118"/>
  <c r="L56" i="118"/>
  <c r="M56" i="118"/>
  <c r="J57" i="118"/>
  <c r="K57" i="118"/>
  <c r="L57" i="118"/>
  <c r="M57" i="118"/>
  <c r="J58" i="118"/>
  <c r="K58" i="118"/>
  <c r="L58" i="118"/>
  <c r="M58" i="118"/>
  <c r="J59" i="118"/>
  <c r="K59" i="118"/>
  <c r="L59" i="118"/>
  <c r="M59" i="118"/>
  <c r="J60" i="118"/>
  <c r="K60" i="118"/>
  <c r="L60" i="118"/>
  <c r="M60" i="118"/>
  <c r="J61" i="118"/>
  <c r="K61" i="118"/>
  <c r="L61" i="118"/>
  <c r="M61" i="118"/>
  <c r="J62" i="118"/>
  <c r="K62" i="118"/>
  <c r="L62" i="118"/>
  <c r="M62" i="118"/>
  <c r="J63" i="118"/>
  <c r="K63" i="118"/>
  <c r="L63" i="118"/>
  <c r="M63" i="118"/>
  <c r="J64" i="118"/>
  <c r="K64" i="118"/>
  <c r="L64" i="118"/>
  <c r="M64" i="118"/>
  <c r="J65" i="118"/>
  <c r="K65" i="118"/>
  <c r="L65" i="118"/>
  <c r="M65" i="118"/>
  <c r="E66" i="118"/>
  <c r="F66" i="118"/>
  <c r="G66" i="118"/>
  <c r="H66" i="118"/>
  <c r="G3" i="118"/>
  <c r="H3" i="118" s="1"/>
  <c r="G4" i="118"/>
  <c r="H4" i="118"/>
  <c r="G5" i="118"/>
  <c r="H5" i="118" s="1"/>
  <c r="G6" i="118"/>
  <c r="H6" i="118"/>
  <c r="G7" i="118"/>
  <c r="H7" i="118" s="1"/>
  <c r="G8" i="118"/>
  <c r="H8" i="118"/>
  <c r="G9" i="118"/>
  <c r="H9" i="118" s="1"/>
  <c r="G10" i="118"/>
  <c r="H10" i="118"/>
  <c r="G11" i="118"/>
  <c r="H11" i="118" s="1"/>
  <c r="G12" i="118"/>
  <c r="H12" i="118"/>
  <c r="G13" i="118"/>
  <c r="H13" i="118" s="1"/>
  <c r="G14" i="118"/>
  <c r="H14" i="118"/>
  <c r="G15" i="118"/>
  <c r="H15" i="118" s="1"/>
  <c r="G16" i="118"/>
  <c r="H16" i="118"/>
  <c r="G17" i="118"/>
  <c r="H17" i="118" s="1"/>
  <c r="G18" i="118"/>
  <c r="H18" i="118"/>
  <c r="G19" i="118"/>
  <c r="H19" i="118" s="1"/>
  <c r="G20" i="118"/>
  <c r="H20" i="118"/>
  <c r="G21" i="118"/>
  <c r="H21" i="118" s="1"/>
  <c r="G22" i="118"/>
  <c r="H22" i="118"/>
  <c r="G23" i="118"/>
  <c r="H23" i="118" s="1"/>
  <c r="G24" i="118"/>
  <c r="H24" i="118"/>
  <c r="G25" i="118"/>
  <c r="H25" i="118" s="1"/>
  <c r="G26" i="118"/>
  <c r="H26" i="118"/>
  <c r="G27" i="118"/>
  <c r="H27" i="118" s="1"/>
  <c r="G28" i="118"/>
  <c r="H28" i="118"/>
  <c r="G29" i="118"/>
  <c r="H29" i="118" s="1"/>
  <c r="G30" i="118"/>
  <c r="H30" i="118"/>
  <c r="G31" i="118"/>
  <c r="H31" i="118" s="1"/>
  <c r="G32" i="118"/>
  <c r="H32" i="118"/>
  <c r="G33" i="118"/>
  <c r="H33" i="118" s="1"/>
  <c r="G34" i="118"/>
  <c r="H34" i="118"/>
  <c r="G35" i="118"/>
  <c r="H35" i="118" s="1"/>
  <c r="G36" i="118"/>
  <c r="H36" i="118"/>
  <c r="G37" i="118"/>
  <c r="H37" i="118" s="1"/>
  <c r="G38" i="118"/>
  <c r="H38" i="118"/>
  <c r="G39" i="118"/>
  <c r="H39" i="118" s="1"/>
  <c r="G40" i="118"/>
  <c r="H40" i="118"/>
  <c r="G41" i="118"/>
  <c r="H41" i="118" s="1"/>
  <c r="G42" i="118"/>
  <c r="H42" i="118"/>
  <c r="G43" i="118"/>
  <c r="H43" i="118" s="1"/>
  <c r="G44" i="118"/>
  <c r="H44" i="118"/>
  <c r="G45" i="118"/>
  <c r="H45" i="118" s="1"/>
  <c r="G46" i="118"/>
  <c r="H46" i="118"/>
  <c r="G47" i="118"/>
  <c r="H47" i="118" s="1"/>
  <c r="G48" i="118"/>
  <c r="H48" i="118"/>
  <c r="G49" i="118"/>
  <c r="H49" i="118" s="1"/>
  <c r="G50" i="118"/>
  <c r="H50" i="118"/>
  <c r="G51" i="118"/>
  <c r="H51" i="118" s="1"/>
  <c r="G52" i="118"/>
  <c r="H52" i="118"/>
  <c r="G53" i="118"/>
  <c r="H53" i="118" s="1"/>
  <c r="G54" i="118"/>
  <c r="H54" i="118"/>
  <c r="G55" i="118"/>
  <c r="H55" i="118" s="1"/>
  <c r="G56" i="118"/>
  <c r="H56" i="118"/>
  <c r="G57" i="118"/>
  <c r="H57" i="118" s="1"/>
  <c r="G58" i="118"/>
  <c r="H58" i="118"/>
  <c r="G59" i="118"/>
  <c r="H59" i="118" s="1"/>
  <c r="G60" i="118"/>
  <c r="H60" i="118"/>
  <c r="G61" i="118"/>
  <c r="H61" i="118" s="1"/>
  <c r="G62" i="118"/>
  <c r="H62" i="118"/>
  <c r="G63" i="118"/>
  <c r="H63" i="118" s="1"/>
  <c r="G64" i="118"/>
  <c r="H64" i="118"/>
  <c r="G65" i="118"/>
  <c r="H65" i="118" s="1"/>
  <c r="G16" i="73" l="1"/>
  <c r="G15" i="73"/>
  <c r="G14" i="73"/>
  <c r="G13" i="73"/>
  <c r="G12" i="73"/>
  <c r="G11" i="73"/>
  <c r="G10" i="73"/>
  <c r="G9" i="73"/>
  <c r="G8" i="73"/>
  <c r="G7" i="73"/>
  <c r="G5" i="73"/>
  <c r="G4" i="73"/>
  <c r="G3" i="73"/>
  <c r="G2" i="73"/>
  <c r="E16" i="73"/>
  <c r="E15" i="73"/>
  <c r="E14" i="73"/>
  <c r="E13" i="73"/>
  <c r="E12" i="73"/>
  <c r="E11" i="73"/>
  <c r="E10" i="73"/>
  <c r="E9" i="73"/>
  <c r="E8" i="73"/>
  <c r="E7" i="73"/>
  <c r="E3" i="73"/>
  <c r="E4" i="73"/>
  <c r="E5" i="73"/>
  <c r="E2" i="73"/>
  <c r="F52" i="120"/>
  <c r="E36" i="120"/>
  <c r="E38" i="120"/>
  <c r="E39" i="120"/>
  <c r="E40" i="120"/>
  <c r="E41" i="120"/>
  <c r="E42" i="120"/>
  <c r="E43" i="120"/>
  <c r="E44" i="120"/>
  <c r="E45" i="120"/>
  <c r="E46" i="120"/>
  <c r="E47" i="120"/>
  <c r="E48" i="120"/>
  <c r="E49" i="120"/>
  <c r="E50" i="120"/>
  <c r="E51" i="120"/>
  <c r="E37" i="120"/>
  <c r="B10" i="119"/>
  <c r="J4" i="119" l="1"/>
  <c r="K4" i="119" l="1"/>
  <c r="G2" i="118"/>
  <c r="C3" i="119" l="1"/>
  <c r="C10" i="119" s="1"/>
  <c r="J2" i="118"/>
  <c r="H2" i="118"/>
  <c r="O2" i="118" l="1"/>
  <c r="D3" i="119"/>
  <c r="L2" i="118"/>
  <c r="E3" i="119"/>
  <c r="E10" i="119" s="1"/>
  <c r="M2" i="118"/>
  <c r="K2" i="118"/>
  <c r="F3" i="119" l="1"/>
  <c r="F10" i="119" s="1"/>
  <c r="J3" i="119"/>
  <c r="K3" i="119" s="1"/>
  <c r="K10" i="119" s="1"/>
  <c r="D10" i="119"/>
  <c r="H13" i="119" s="1"/>
  <c r="G3" i="119"/>
  <c r="G10" i="119" s="1"/>
  <c r="O4" i="115"/>
  <c r="J10" i="119" l="1"/>
  <c r="P4" i="115"/>
</calcChain>
</file>

<file path=xl/sharedStrings.xml><?xml version="1.0" encoding="utf-8"?>
<sst xmlns="http://schemas.openxmlformats.org/spreadsheetml/2006/main" count="125" uniqueCount="36">
  <si>
    <t>Sr. No.</t>
  </si>
  <si>
    <t>Floor No.</t>
  </si>
  <si>
    <t>Total</t>
  </si>
  <si>
    <t xml:space="preserve">  Flat No.</t>
  </si>
  <si>
    <t>Comp.</t>
  </si>
  <si>
    <t xml:space="preserve">Total Area in 
Sq. Ft. 
</t>
  </si>
  <si>
    <t xml:space="preserve">Fair Market Value                         in `
</t>
  </si>
  <si>
    <t>Realizable Value                             in `</t>
  </si>
  <si>
    <t>Distress Sale Value                         in `</t>
  </si>
  <si>
    <t>Expected Rent per month                in `</t>
  </si>
  <si>
    <t xml:space="preserve">Rate per 
Sq. ft. on Total Area 
in `
</t>
  </si>
  <si>
    <t xml:space="preserve">As per Approved Plan Carpet Area in 
Sq. Ft. 
</t>
  </si>
  <si>
    <t>CA</t>
  </si>
  <si>
    <t>BUA</t>
  </si>
  <si>
    <t>FMV</t>
  </si>
  <si>
    <t>RV</t>
  </si>
  <si>
    <t>DV</t>
  </si>
  <si>
    <t>Com</t>
  </si>
  <si>
    <t>A</t>
  </si>
  <si>
    <t>B</t>
  </si>
  <si>
    <t xml:space="preserve">Total </t>
  </si>
  <si>
    <t>3 BHK</t>
  </si>
  <si>
    <t>2 BHK</t>
  </si>
  <si>
    <t xml:space="preserve">Built up Area in 
Sq. Ft. (10%) 
</t>
  </si>
  <si>
    <t>2BHK</t>
  </si>
  <si>
    <t xml:space="preserve">As per Plan  (Balcony +  Terrace Area in 
Sq. Ft. 
</t>
  </si>
  <si>
    <t>2nd to 7th Flr</t>
  </si>
  <si>
    <t>C</t>
  </si>
  <si>
    <t>D</t>
  </si>
  <si>
    <t>E</t>
  </si>
  <si>
    <t>F</t>
  </si>
  <si>
    <t>G</t>
  </si>
  <si>
    <t>2BHK Landowner</t>
  </si>
  <si>
    <t>1st flr</t>
  </si>
  <si>
    <t>Tot - 4</t>
  </si>
  <si>
    <t>4 BHK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</si>
</sst>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8"/>
      <color rgb="FF212529"/>
      <name val="Arial"/>
      <family val="2"/>
    </font>
    <font>
      <sz val="10"/>
      <color rgb="FFFF0000"/>
      <name val="Arial Narrow"/>
      <family val="2"/>
    </font>
    <font>
      <sz val="8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E9E9E9"/>
      </left>
      <right style="medium">
        <color rgb="FFE9E9E9"/>
      </right>
      <top style="medium">
        <color rgb="FFE9E9E9"/>
      </top>
      <bottom style="medium">
        <color rgb="FFE9E9E9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5">
    <xf numFmtId="0" fontId="0" fillId="0" borderId="0" xfId="0"/>
    <xf numFmtId="1" fontId="0" fillId="0" borderId="0" xfId="0" applyNumberFormat="1"/>
    <xf numFmtId="43" fontId="0" fillId="0" borderId="0" xfId="0" applyNumberFormat="1"/>
    <xf numFmtId="43" fontId="0" fillId="0" borderId="0" xfId="3" applyFont="1"/>
    <xf numFmtId="0" fontId="2" fillId="3" borderId="1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0" xfId="0" applyFont="1"/>
    <xf numFmtId="43" fontId="4" fillId="0" borderId="0" xfId="0" applyNumberFormat="1" applyFont="1"/>
    <xf numFmtId="1" fontId="3" fillId="0" borderId="3" xfId="0" applyNumberFormat="1" applyFont="1" applyBorder="1" applyAlignment="1">
      <alignment horizontal="center"/>
    </xf>
    <xf numFmtId="43" fontId="0" fillId="0" borderId="0" xfId="3" applyFont="1" applyFill="1"/>
    <xf numFmtId="0" fontId="2" fillId="0" borderId="0" xfId="0" applyFont="1"/>
    <xf numFmtId="0" fontId="2" fillId="0" borderId="1" xfId="0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1" fontId="2" fillId="0" borderId="0" xfId="0" applyNumberFormat="1" applyFont="1"/>
    <xf numFmtId="43" fontId="2" fillId="0" borderId="0" xfId="0" applyNumberFormat="1" applyFont="1"/>
    <xf numFmtId="0" fontId="2" fillId="3" borderId="0" xfId="0" applyFont="1" applyFill="1"/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5" fillId="0" borderId="0" xfId="0" applyFont="1"/>
    <xf numFmtId="0" fontId="8" fillId="2" borderId="7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8" fillId="2" borderId="7" xfId="0" applyFont="1" applyFill="1" applyBorder="1" applyAlignment="1">
      <alignment vertical="top" wrapText="1"/>
    </xf>
    <xf numFmtId="0" fontId="9" fillId="0" borderId="0" xfId="0" applyFont="1"/>
    <xf numFmtId="1" fontId="9" fillId="0" borderId="0" xfId="0" applyNumberFormat="1" applyFont="1"/>
    <xf numFmtId="43" fontId="9" fillId="0" borderId="0" xfId="0" applyNumberFormat="1" applyFont="1"/>
    <xf numFmtId="1" fontId="2" fillId="0" borderId="1" xfId="0" applyNumberFormat="1" applyFont="1" applyBorder="1" applyAlignment="1">
      <alignment horizontal="center" vertical="center" wrapText="1"/>
    </xf>
    <xf numFmtId="165" fontId="2" fillId="0" borderId="1" xfId="3" applyNumberFormat="1" applyFont="1" applyFill="1" applyBorder="1" applyAlignment="1">
      <alignment vertical="center" wrapText="1"/>
    </xf>
    <xf numFmtId="1" fontId="2" fillId="0" borderId="1" xfId="2" applyNumberFormat="1" applyFont="1" applyBorder="1" applyAlignment="1">
      <alignment horizontal="center" vertical="top" wrapText="1"/>
    </xf>
    <xf numFmtId="165" fontId="3" fillId="0" borderId="3" xfId="3" applyNumberFormat="1" applyFont="1" applyFill="1" applyBorder="1" applyAlignment="1">
      <alignment vertical="center" wrapText="1"/>
    </xf>
    <xf numFmtId="1" fontId="2" fillId="0" borderId="3" xfId="2" applyNumberFormat="1" applyFont="1" applyBorder="1" applyAlignment="1">
      <alignment horizontal="center" vertical="top" wrapText="1"/>
    </xf>
    <xf numFmtId="0" fontId="0" fillId="4" borderId="1" xfId="0" applyFill="1" applyBorder="1"/>
    <xf numFmtId="0" fontId="7" fillId="4" borderId="1" xfId="0" applyFont="1" applyFill="1" applyBorder="1" applyAlignment="1">
      <alignment horizontal="center"/>
    </xf>
    <xf numFmtId="0" fontId="0" fillId="4" borderId="0" xfId="0" applyFill="1"/>
    <xf numFmtId="0" fontId="0" fillId="4" borderId="1" xfId="0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top" wrapText="1"/>
    </xf>
    <xf numFmtId="43" fontId="0" fillId="4" borderId="0" xfId="3" applyFont="1" applyFill="1"/>
    <xf numFmtId="43" fontId="0" fillId="4" borderId="0" xfId="0" applyNumberFormat="1" applyFill="1"/>
    <xf numFmtId="0" fontId="5" fillId="4" borderId="1" xfId="0" applyFont="1" applyFill="1" applyBorder="1"/>
    <xf numFmtId="0" fontId="5" fillId="4" borderId="1" xfId="0" applyFont="1" applyFill="1" applyBorder="1" applyAlignment="1">
      <alignment horizontal="center"/>
    </xf>
    <xf numFmtId="1" fontId="5" fillId="4" borderId="1" xfId="0" applyNumberFormat="1" applyFont="1" applyFill="1" applyBorder="1" applyAlignment="1">
      <alignment horizontal="center"/>
    </xf>
    <xf numFmtId="43" fontId="5" fillId="4" borderId="1" xfId="0" applyNumberFormat="1" applyFont="1" applyFill="1" applyBorder="1"/>
    <xf numFmtId="43" fontId="5" fillId="4" borderId="0" xfId="0" applyNumberFormat="1" applyFont="1" applyFill="1"/>
    <xf numFmtId="1" fontId="12" fillId="0" borderId="3" xfId="0" applyNumberFormat="1" applyFont="1" applyBorder="1" applyAlignment="1">
      <alignment horizontal="center"/>
    </xf>
    <xf numFmtId="1" fontId="12" fillId="0" borderId="4" xfId="0" applyNumberFormat="1" applyFont="1" applyBorder="1" applyAlignment="1">
      <alignment horizontal="center"/>
    </xf>
    <xf numFmtId="165" fontId="12" fillId="0" borderId="4" xfId="0" applyNumberFormat="1" applyFont="1" applyBorder="1" applyAlignment="1">
      <alignment vertical="center" wrapText="1"/>
    </xf>
    <xf numFmtId="165" fontId="12" fillId="0" borderId="3" xfId="0" applyNumberFormat="1" applyFont="1" applyBorder="1" applyAlignment="1">
      <alignment vertical="center" wrapText="1"/>
    </xf>
    <xf numFmtId="43" fontId="11" fillId="0" borderId="1" xfId="0" applyNumberFormat="1" applyFont="1" applyBorder="1"/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4">
    <cellStyle name="Comma" xfId="3" builtinId="3"/>
    <cellStyle name="Comma 2" xfId="1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26</xdr:col>
      <xdr:colOff>85095</xdr:colOff>
      <xdr:row>34</xdr:row>
      <xdr:rowOff>124559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C77FAC-14EB-E11F-55EA-4DD7E467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16490076" cy="66015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125</xdr:row>
      <xdr:rowOff>171450</xdr:rowOff>
    </xdr:from>
    <xdr:to>
      <xdr:col>18</xdr:col>
      <xdr:colOff>397120</xdr:colOff>
      <xdr:row>135</xdr:row>
      <xdr:rowOff>152400</xdr:rowOff>
    </xdr:to>
    <xdr:pic>
      <xdr:nvPicPr>
        <xdr:cNvPr id="1185" name="Picture 161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l="4612" t="32943" r="6076" b="41276"/>
        <a:stretch>
          <a:fillRect/>
        </a:stretch>
      </xdr:blipFill>
      <xdr:spPr bwMode="auto">
        <a:xfrm>
          <a:off x="0" y="27317700"/>
          <a:ext cx="11620500" cy="18859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137</xdr:row>
      <xdr:rowOff>161925</xdr:rowOff>
    </xdr:from>
    <xdr:to>
      <xdr:col>18</xdr:col>
      <xdr:colOff>368545</xdr:colOff>
      <xdr:row>146</xdr:row>
      <xdr:rowOff>161925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5051" t="41276" r="5857" b="35286"/>
        <a:stretch>
          <a:fillRect/>
        </a:stretch>
      </xdr:blipFill>
      <xdr:spPr bwMode="auto">
        <a:xfrm>
          <a:off x="0" y="29660850"/>
          <a:ext cx="11591925" cy="17145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149</xdr:row>
      <xdr:rowOff>133350</xdr:rowOff>
    </xdr:from>
    <xdr:to>
      <xdr:col>18</xdr:col>
      <xdr:colOff>368545</xdr:colOff>
      <xdr:row>158</xdr:row>
      <xdr:rowOff>95250</xdr:rowOff>
    </xdr:to>
    <xdr:pic>
      <xdr:nvPicPr>
        <xdr:cNvPr id="1276" name="Picture 252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l="4685" t="47917" r="6223" b="29166"/>
        <a:stretch>
          <a:fillRect/>
        </a:stretch>
      </xdr:blipFill>
      <xdr:spPr bwMode="auto">
        <a:xfrm>
          <a:off x="0" y="32146875"/>
          <a:ext cx="11591925" cy="1676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18</xdr:col>
      <xdr:colOff>416170</xdr:colOff>
      <xdr:row>169</xdr:row>
      <xdr:rowOff>9525</xdr:rowOff>
    </xdr:to>
    <xdr:pic>
      <xdr:nvPicPr>
        <xdr:cNvPr id="1333" name="Picture 309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 l="4466" t="41276" r="6076" b="35156"/>
        <a:stretch>
          <a:fillRect/>
        </a:stretch>
      </xdr:blipFill>
      <xdr:spPr bwMode="auto">
        <a:xfrm>
          <a:off x="0" y="33956625"/>
          <a:ext cx="11639550" cy="17240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171</xdr:row>
      <xdr:rowOff>9525</xdr:rowOff>
    </xdr:from>
    <xdr:to>
      <xdr:col>18</xdr:col>
      <xdr:colOff>425695</xdr:colOff>
      <xdr:row>181</xdr:row>
      <xdr:rowOff>161925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 l="4685" t="45182" r="5783" b="26693"/>
        <a:stretch>
          <a:fillRect/>
        </a:stretch>
      </xdr:blipFill>
      <xdr:spPr bwMode="auto">
        <a:xfrm>
          <a:off x="0" y="36099750"/>
          <a:ext cx="11649075" cy="20574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16</xdr:col>
      <xdr:colOff>336299</xdr:colOff>
      <xdr:row>37</xdr:row>
      <xdr:rowOff>32491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9576BE-90C0-8227-EC86-B22B1E136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65077" y="0"/>
          <a:ext cx="5201376" cy="7059010"/>
        </a:xfrm>
        <a:prstGeom prst="rect">
          <a:avLst/>
        </a:prstGeom>
      </xdr:spPr>
    </xdr:pic>
    <xdr:clientData/>
  </xdr:twoCellAnchor>
  <xdr:twoCellAnchor editAs="oneCell">
    <xdr:from>
      <xdr:col>8</xdr:col>
      <xdr:colOff>102577</xdr:colOff>
      <xdr:row>37</xdr:row>
      <xdr:rowOff>21981</xdr:rowOff>
    </xdr:from>
    <xdr:to>
      <xdr:col>16</xdr:col>
      <xdr:colOff>372192</xdr:colOff>
      <xdr:row>50</xdr:row>
      <xdr:rowOff>22327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01A99B-4761-8FF3-DB13-022E41666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967654" y="7048500"/>
          <a:ext cx="5134692" cy="2476846"/>
        </a:xfrm>
        <a:prstGeom prst="rect">
          <a:avLst/>
        </a:prstGeom>
      </xdr:spPr>
    </xdr:pic>
    <xdr:clientData/>
  </xdr:twoCellAnchor>
  <xdr:twoCellAnchor editAs="oneCell">
    <xdr:from>
      <xdr:col>8</xdr:col>
      <xdr:colOff>65942</xdr:colOff>
      <xdr:row>50</xdr:row>
      <xdr:rowOff>0</xdr:rowOff>
    </xdr:from>
    <xdr:to>
      <xdr:col>16</xdr:col>
      <xdr:colOff>326030</xdr:colOff>
      <xdr:row>75</xdr:row>
      <xdr:rowOff>134033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05CB88-937B-E44D-D86A-CDA25D58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31019" y="9503019"/>
          <a:ext cx="5125165" cy="4896533"/>
        </a:xfrm>
        <a:prstGeom prst="rect">
          <a:avLst/>
        </a:prstGeom>
      </xdr:spPr>
    </xdr:pic>
    <xdr:clientData/>
  </xdr:twoCellAnchor>
  <xdr:twoCellAnchor editAs="oneCell">
    <xdr:from>
      <xdr:col>8</xdr:col>
      <xdr:colOff>139212</xdr:colOff>
      <xdr:row>76</xdr:row>
      <xdr:rowOff>0</xdr:rowOff>
    </xdr:from>
    <xdr:to>
      <xdr:col>16</xdr:col>
      <xdr:colOff>351669</xdr:colOff>
      <xdr:row>88</xdr:row>
      <xdr:rowOff>26712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680B22A-BBEF-4044-E3B3-A98EAA2C7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04289" y="14456019"/>
          <a:ext cx="5077534" cy="24006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4C485-28E7-4FF8-8B4B-FEA9A0A36D22}">
  <dimension ref="A1:P82"/>
  <sheetViews>
    <sheetView tabSelected="1" zoomScale="145" zoomScaleNormal="145" workbookViewId="0">
      <selection activeCell="H66" sqref="H66"/>
    </sheetView>
  </sheetViews>
  <sheetFormatPr defaultRowHeight="12.75" x14ac:dyDescent="0.2"/>
  <cols>
    <col min="1" max="1" width="4.7109375" style="16" customWidth="1"/>
    <col min="2" max="2" width="6.28515625" style="11" customWidth="1"/>
    <col min="3" max="3" width="5.42578125" style="11" customWidth="1"/>
    <col min="4" max="4" width="6.42578125" style="11" customWidth="1"/>
    <col min="5" max="5" width="5.7109375" style="17" customWidth="1"/>
    <col min="6" max="6" width="7.28515625" style="17" customWidth="1"/>
    <col min="7" max="7" width="5.42578125" style="17" customWidth="1"/>
    <col min="8" max="8" width="7.28515625" style="17" customWidth="1"/>
    <col min="9" max="9" width="7.42578125" style="11" customWidth="1"/>
    <col min="10" max="10" width="10.85546875" style="11" customWidth="1"/>
    <col min="11" max="11" width="11.7109375" style="11" customWidth="1"/>
    <col min="12" max="12" width="11.28515625" style="11" customWidth="1"/>
    <col min="13" max="13" width="8" style="11" customWidth="1"/>
    <col min="14" max="14" width="9.140625" style="27" customWidth="1"/>
    <col min="15" max="15" width="11" style="11" customWidth="1"/>
    <col min="16" max="16" width="10.85546875" style="11" customWidth="1"/>
    <col min="17" max="16384" width="9.140625" style="11"/>
  </cols>
  <sheetData>
    <row r="1" spans="1:16" ht="66.75" customHeight="1" x14ac:dyDescent="0.2">
      <c r="A1" s="19" t="s">
        <v>0</v>
      </c>
      <c r="B1" s="20" t="s">
        <v>3</v>
      </c>
      <c r="C1" s="20" t="s">
        <v>1</v>
      </c>
      <c r="D1" s="20" t="s">
        <v>4</v>
      </c>
      <c r="E1" s="21" t="s">
        <v>11</v>
      </c>
      <c r="F1" s="21" t="s">
        <v>25</v>
      </c>
      <c r="G1" s="22" t="s">
        <v>5</v>
      </c>
      <c r="H1" s="20" t="s">
        <v>23</v>
      </c>
      <c r="I1" s="20" t="s">
        <v>10</v>
      </c>
      <c r="J1" s="20" t="s">
        <v>6</v>
      </c>
      <c r="K1" s="20" t="s">
        <v>7</v>
      </c>
      <c r="L1" s="20" t="s">
        <v>8</v>
      </c>
      <c r="M1" s="20" t="s">
        <v>9</v>
      </c>
    </row>
    <row r="2" spans="1:16" x14ac:dyDescent="0.2">
      <c r="A2" s="4">
        <v>1</v>
      </c>
      <c r="B2" s="6">
        <v>101</v>
      </c>
      <c r="C2" s="5">
        <v>1</v>
      </c>
      <c r="D2" s="12" t="s">
        <v>35</v>
      </c>
      <c r="E2" s="12">
        <v>832</v>
      </c>
      <c r="F2" s="12">
        <v>70</v>
      </c>
      <c r="G2" s="12">
        <f t="shared" ref="G2" si="0">E2+F2</f>
        <v>902</v>
      </c>
      <c r="H2" s="13">
        <f>G2*1.1</f>
        <v>992.2</v>
      </c>
      <c r="I2" s="30">
        <v>4900</v>
      </c>
      <c r="J2" s="31">
        <f>I2*G2</f>
        <v>4419800</v>
      </c>
      <c r="K2" s="31">
        <f t="shared" ref="K2" si="1">J2*0.95</f>
        <v>4198810</v>
      </c>
      <c r="L2" s="31">
        <f t="shared" ref="L2" si="2">J2*0.8</f>
        <v>3535840</v>
      </c>
      <c r="M2" s="32">
        <f t="shared" ref="M2" si="3">MROUND((J2*0.025/12),500)</f>
        <v>9000</v>
      </c>
      <c r="N2" s="28"/>
      <c r="O2" s="15">
        <f>J2/H2</f>
        <v>4454.545454545454</v>
      </c>
      <c r="P2" s="15"/>
    </row>
    <row r="3" spans="1:16" x14ac:dyDescent="0.2">
      <c r="A3" s="4">
        <v>2</v>
      </c>
      <c r="B3" s="6">
        <v>102</v>
      </c>
      <c r="C3" s="5">
        <v>1</v>
      </c>
      <c r="D3" s="12" t="s">
        <v>22</v>
      </c>
      <c r="E3" s="12">
        <v>476</v>
      </c>
      <c r="F3" s="12">
        <v>70</v>
      </c>
      <c r="G3" s="12">
        <f t="shared" ref="G3:G65" si="4">E3+F3</f>
        <v>546</v>
      </c>
      <c r="H3" s="13">
        <f t="shared" ref="H3:H65" si="5">G3*1.1</f>
        <v>600.6</v>
      </c>
      <c r="I3" s="30">
        <v>4900</v>
      </c>
      <c r="J3" s="31">
        <f t="shared" ref="J3:J65" si="6">I3*G3</f>
        <v>2675400</v>
      </c>
      <c r="K3" s="31">
        <f t="shared" ref="K3:K65" si="7">J3*0.95</f>
        <v>2541630</v>
      </c>
      <c r="L3" s="31">
        <f t="shared" ref="L3:L65" si="8">J3*0.8</f>
        <v>2140320</v>
      </c>
      <c r="M3" s="32">
        <f t="shared" ref="M3:M65" si="9">MROUND((J3*0.025/12),500)</f>
        <v>5500</v>
      </c>
      <c r="N3" s="29"/>
      <c r="O3" s="15"/>
    </row>
    <row r="4" spans="1:16" x14ac:dyDescent="0.2">
      <c r="A4" s="4">
        <v>3</v>
      </c>
      <c r="B4" s="6">
        <v>103</v>
      </c>
      <c r="C4" s="5">
        <v>1</v>
      </c>
      <c r="D4" s="12" t="s">
        <v>22</v>
      </c>
      <c r="E4" s="12">
        <v>504</v>
      </c>
      <c r="F4" s="12">
        <v>73</v>
      </c>
      <c r="G4" s="12">
        <f t="shared" si="4"/>
        <v>577</v>
      </c>
      <c r="H4" s="13">
        <f t="shared" si="5"/>
        <v>634.70000000000005</v>
      </c>
      <c r="I4" s="30">
        <v>4900</v>
      </c>
      <c r="J4" s="31">
        <f t="shared" si="6"/>
        <v>2827300</v>
      </c>
      <c r="K4" s="31">
        <f t="shared" si="7"/>
        <v>2685935</v>
      </c>
      <c r="L4" s="31">
        <f t="shared" si="8"/>
        <v>2261840</v>
      </c>
      <c r="M4" s="32">
        <f t="shared" si="9"/>
        <v>6000</v>
      </c>
      <c r="N4" s="29"/>
      <c r="O4" s="15"/>
    </row>
    <row r="5" spans="1:16" x14ac:dyDescent="0.2">
      <c r="A5" s="4">
        <v>4</v>
      </c>
      <c r="B5" s="6">
        <v>104</v>
      </c>
      <c r="C5" s="5">
        <v>1</v>
      </c>
      <c r="D5" s="12" t="s">
        <v>22</v>
      </c>
      <c r="E5" s="12">
        <v>499</v>
      </c>
      <c r="F5" s="12">
        <v>55</v>
      </c>
      <c r="G5" s="12">
        <f t="shared" si="4"/>
        <v>554</v>
      </c>
      <c r="H5" s="13">
        <f t="shared" si="5"/>
        <v>609.40000000000009</v>
      </c>
      <c r="I5" s="30">
        <v>4900</v>
      </c>
      <c r="J5" s="31">
        <f t="shared" si="6"/>
        <v>2714600</v>
      </c>
      <c r="K5" s="31">
        <f t="shared" si="7"/>
        <v>2578870</v>
      </c>
      <c r="L5" s="31">
        <f t="shared" si="8"/>
        <v>2171680</v>
      </c>
      <c r="M5" s="32">
        <f t="shared" si="9"/>
        <v>5500</v>
      </c>
      <c r="N5" s="29"/>
      <c r="O5" s="15"/>
    </row>
    <row r="6" spans="1:16" x14ac:dyDescent="0.2">
      <c r="A6" s="4">
        <v>5</v>
      </c>
      <c r="B6" s="6">
        <v>201</v>
      </c>
      <c r="C6" s="5">
        <v>2</v>
      </c>
      <c r="D6" s="12" t="s">
        <v>22</v>
      </c>
      <c r="E6" s="12">
        <v>476</v>
      </c>
      <c r="F6" s="12">
        <v>70</v>
      </c>
      <c r="G6" s="12">
        <f t="shared" si="4"/>
        <v>546</v>
      </c>
      <c r="H6" s="13">
        <f t="shared" si="5"/>
        <v>600.6</v>
      </c>
      <c r="I6" s="30">
        <v>4900</v>
      </c>
      <c r="J6" s="31">
        <f t="shared" si="6"/>
        <v>2675400</v>
      </c>
      <c r="K6" s="31">
        <f t="shared" si="7"/>
        <v>2541630</v>
      </c>
      <c r="L6" s="31">
        <f t="shared" si="8"/>
        <v>2140320</v>
      </c>
      <c r="M6" s="32">
        <f t="shared" si="9"/>
        <v>5500</v>
      </c>
      <c r="N6" s="29"/>
      <c r="O6" s="15"/>
    </row>
    <row r="7" spans="1:16" x14ac:dyDescent="0.2">
      <c r="A7" s="4">
        <v>6</v>
      </c>
      <c r="B7" s="6">
        <v>202</v>
      </c>
      <c r="C7" s="5">
        <v>2</v>
      </c>
      <c r="D7" s="12" t="s">
        <v>22</v>
      </c>
      <c r="E7" s="12">
        <v>476</v>
      </c>
      <c r="F7" s="12">
        <v>70</v>
      </c>
      <c r="G7" s="12">
        <f t="shared" si="4"/>
        <v>546</v>
      </c>
      <c r="H7" s="13">
        <f t="shared" si="5"/>
        <v>600.6</v>
      </c>
      <c r="I7" s="30">
        <v>4900</v>
      </c>
      <c r="J7" s="31">
        <f t="shared" si="6"/>
        <v>2675400</v>
      </c>
      <c r="K7" s="31">
        <f t="shared" si="7"/>
        <v>2541630</v>
      </c>
      <c r="L7" s="31">
        <f t="shared" si="8"/>
        <v>2140320</v>
      </c>
      <c r="M7" s="32">
        <f t="shared" si="9"/>
        <v>5500</v>
      </c>
      <c r="N7" s="29"/>
      <c r="O7" s="15"/>
    </row>
    <row r="8" spans="1:16" x14ac:dyDescent="0.2">
      <c r="A8" s="4">
        <v>7</v>
      </c>
      <c r="B8" s="6">
        <v>203</v>
      </c>
      <c r="C8" s="5">
        <v>2</v>
      </c>
      <c r="D8" s="12" t="s">
        <v>22</v>
      </c>
      <c r="E8" s="12">
        <v>504</v>
      </c>
      <c r="F8" s="12">
        <v>73</v>
      </c>
      <c r="G8" s="12">
        <f t="shared" si="4"/>
        <v>577</v>
      </c>
      <c r="H8" s="13">
        <f t="shared" si="5"/>
        <v>634.70000000000005</v>
      </c>
      <c r="I8" s="30">
        <v>4900</v>
      </c>
      <c r="J8" s="31">
        <f t="shared" si="6"/>
        <v>2827300</v>
      </c>
      <c r="K8" s="31">
        <f t="shared" si="7"/>
        <v>2685935</v>
      </c>
      <c r="L8" s="31">
        <f t="shared" si="8"/>
        <v>2261840</v>
      </c>
      <c r="M8" s="32">
        <f t="shared" si="9"/>
        <v>6000</v>
      </c>
      <c r="N8" s="29"/>
      <c r="O8" s="15"/>
    </row>
    <row r="9" spans="1:16" x14ac:dyDescent="0.2">
      <c r="A9" s="4">
        <v>8</v>
      </c>
      <c r="B9" s="6">
        <v>204</v>
      </c>
      <c r="C9" s="5">
        <v>2</v>
      </c>
      <c r="D9" s="12" t="s">
        <v>22</v>
      </c>
      <c r="E9" s="12">
        <v>499</v>
      </c>
      <c r="F9" s="12">
        <v>55</v>
      </c>
      <c r="G9" s="12">
        <f t="shared" si="4"/>
        <v>554</v>
      </c>
      <c r="H9" s="13">
        <f t="shared" si="5"/>
        <v>609.40000000000009</v>
      </c>
      <c r="I9" s="30">
        <v>4900</v>
      </c>
      <c r="J9" s="31">
        <f t="shared" si="6"/>
        <v>2714600</v>
      </c>
      <c r="K9" s="31">
        <f t="shared" si="7"/>
        <v>2578870</v>
      </c>
      <c r="L9" s="31">
        <f t="shared" si="8"/>
        <v>2171680</v>
      </c>
      <c r="M9" s="32">
        <f t="shared" si="9"/>
        <v>5500</v>
      </c>
      <c r="N9" s="29"/>
      <c r="O9" s="15"/>
    </row>
    <row r="10" spans="1:16" x14ac:dyDescent="0.2">
      <c r="A10" s="4">
        <v>9</v>
      </c>
      <c r="B10" s="6">
        <v>205</v>
      </c>
      <c r="C10" s="5">
        <v>2</v>
      </c>
      <c r="D10" s="12" t="s">
        <v>21</v>
      </c>
      <c r="E10" s="12">
        <v>637</v>
      </c>
      <c r="F10" s="12">
        <v>90</v>
      </c>
      <c r="G10" s="12">
        <f t="shared" si="4"/>
        <v>727</v>
      </c>
      <c r="H10" s="13">
        <f t="shared" si="5"/>
        <v>799.7</v>
      </c>
      <c r="I10" s="30">
        <v>4900</v>
      </c>
      <c r="J10" s="31">
        <f t="shared" si="6"/>
        <v>3562300</v>
      </c>
      <c r="K10" s="31">
        <f t="shared" si="7"/>
        <v>3384185</v>
      </c>
      <c r="L10" s="31">
        <f t="shared" si="8"/>
        <v>2849840</v>
      </c>
      <c r="M10" s="32">
        <f t="shared" si="9"/>
        <v>7500</v>
      </c>
      <c r="N10" s="29"/>
      <c r="O10" s="15"/>
    </row>
    <row r="11" spans="1:16" x14ac:dyDescent="0.2">
      <c r="A11" s="4">
        <v>10</v>
      </c>
      <c r="B11" s="6">
        <v>206</v>
      </c>
      <c r="C11" s="5">
        <v>2</v>
      </c>
      <c r="D11" s="12" t="s">
        <v>22</v>
      </c>
      <c r="E11" s="12">
        <v>489</v>
      </c>
      <c r="F11" s="12">
        <v>58</v>
      </c>
      <c r="G11" s="12">
        <f t="shared" si="4"/>
        <v>547</v>
      </c>
      <c r="H11" s="13">
        <f t="shared" si="5"/>
        <v>601.70000000000005</v>
      </c>
      <c r="I11" s="30">
        <v>4900</v>
      </c>
      <c r="J11" s="31">
        <f t="shared" si="6"/>
        <v>2680300</v>
      </c>
      <c r="K11" s="31">
        <f t="shared" si="7"/>
        <v>2546285</v>
      </c>
      <c r="L11" s="31">
        <f t="shared" si="8"/>
        <v>2144240</v>
      </c>
      <c r="M11" s="32">
        <f t="shared" si="9"/>
        <v>5500</v>
      </c>
      <c r="N11" s="29"/>
      <c r="O11" s="15"/>
    </row>
    <row r="12" spans="1:16" x14ac:dyDescent="0.2">
      <c r="A12" s="4">
        <v>11</v>
      </c>
      <c r="B12" s="6">
        <v>207</v>
      </c>
      <c r="C12" s="5">
        <v>2</v>
      </c>
      <c r="D12" s="12" t="s">
        <v>22</v>
      </c>
      <c r="E12" s="12">
        <v>489</v>
      </c>
      <c r="F12" s="12">
        <v>58</v>
      </c>
      <c r="G12" s="12">
        <f t="shared" si="4"/>
        <v>547</v>
      </c>
      <c r="H12" s="13">
        <f t="shared" si="5"/>
        <v>601.70000000000005</v>
      </c>
      <c r="I12" s="30">
        <v>4900</v>
      </c>
      <c r="J12" s="31">
        <f t="shared" si="6"/>
        <v>2680300</v>
      </c>
      <c r="K12" s="31">
        <f t="shared" si="7"/>
        <v>2546285</v>
      </c>
      <c r="L12" s="31">
        <f t="shared" si="8"/>
        <v>2144240</v>
      </c>
      <c r="M12" s="32">
        <f t="shared" si="9"/>
        <v>5500</v>
      </c>
      <c r="N12" s="29"/>
      <c r="O12" s="15"/>
    </row>
    <row r="13" spans="1:16" x14ac:dyDescent="0.2">
      <c r="A13" s="4">
        <v>12</v>
      </c>
      <c r="B13" s="6">
        <v>208</v>
      </c>
      <c r="C13" s="5">
        <v>2</v>
      </c>
      <c r="D13" s="12" t="s">
        <v>22</v>
      </c>
      <c r="E13" s="12">
        <v>530</v>
      </c>
      <c r="F13" s="12">
        <v>73</v>
      </c>
      <c r="G13" s="12">
        <f t="shared" si="4"/>
        <v>603</v>
      </c>
      <c r="H13" s="13">
        <f t="shared" si="5"/>
        <v>663.30000000000007</v>
      </c>
      <c r="I13" s="30">
        <v>4900</v>
      </c>
      <c r="J13" s="31">
        <f t="shared" si="6"/>
        <v>2954700</v>
      </c>
      <c r="K13" s="31">
        <f t="shared" si="7"/>
        <v>2806965</v>
      </c>
      <c r="L13" s="31">
        <f t="shared" si="8"/>
        <v>2363760</v>
      </c>
      <c r="M13" s="32">
        <f t="shared" si="9"/>
        <v>6000</v>
      </c>
      <c r="N13" s="29"/>
      <c r="O13" s="15"/>
    </row>
    <row r="14" spans="1:16" x14ac:dyDescent="0.2">
      <c r="A14" s="4">
        <v>13</v>
      </c>
      <c r="B14" s="6">
        <v>209</v>
      </c>
      <c r="C14" s="5">
        <v>2</v>
      </c>
      <c r="D14" s="12" t="s">
        <v>22</v>
      </c>
      <c r="E14" s="12">
        <v>503</v>
      </c>
      <c r="F14" s="12">
        <v>55</v>
      </c>
      <c r="G14" s="12">
        <f t="shared" si="4"/>
        <v>558</v>
      </c>
      <c r="H14" s="13">
        <f t="shared" si="5"/>
        <v>613.80000000000007</v>
      </c>
      <c r="I14" s="30">
        <v>4900</v>
      </c>
      <c r="J14" s="31">
        <f t="shared" si="6"/>
        <v>2734200</v>
      </c>
      <c r="K14" s="31">
        <f t="shared" si="7"/>
        <v>2597490</v>
      </c>
      <c r="L14" s="31">
        <f t="shared" si="8"/>
        <v>2187360</v>
      </c>
      <c r="M14" s="32">
        <f t="shared" si="9"/>
        <v>5500</v>
      </c>
      <c r="N14" s="29"/>
      <c r="O14" s="15"/>
    </row>
    <row r="15" spans="1:16" x14ac:dyDescent="0.2">
      <c r="A15" s="4">
        <v>14</v>
      </c>
      <c r="B15" s="6">
        <v>210</v>
      </c>
      <c r="C15" s="5">
        <v>2</v>
      </c>
      <c r="D15" s="12" t="s">
        <v>21</v>
      </c>
      <c r="E15" s="12">
        <v>614</v>
      </c>
      <c r="F15" s="12">
        <v>97</v>
      </c>
      <c r="G15" s="12">
        <f t="shared" si="4"/>
        <v>711</v>
      </c>
      <c r="H15" s="13">
        <f t="shared" si="5"/>
        <v>782.1</v>
      </c>
      <c r="I15" s="30">
        <v>4900</v>
      </c>
      <c r="J15" s="31">
        <f t="shared" si="6"/>
        <v>3483900</v>
      </c>
      <c r="K15" s="31">
        <f t="shared" si="7"/>
        <v>3309705</v>
      </c>
      <c r="L15" s="31">
        <f t="shared" si="8"/>
        <v>2787120</v>
      </c>
      <c r="M15" s="32">
        <f t="shared" si="9"/>
        <v>7500</v>
      </c>
      <c r="N15" s="29"/>
      <c r="O15" s="15"/>
    </row>
    <row r="16" spans="1:16" x14ac:dyDescent="0.2">
      <c r="A16" s="4">
        <v>15</v>
      </c>
      <c r="B16" s="6">
        <v>301</v>
      </c>
      <c r="C16" s="5">
        <v>3</v>
      </c>
      <c r="D16" s="12" t="s">
        <v>22</v>
      </c>
      <c r="E16" s="12">
        <v>476</v>
      </c>
      <c r="F16" s="12">
        <v>70</v>
      </c>
      <c r="G16" s="12">
        <f t="shared" si="4"/>
        <v>546</v>
      </c>
      <c r="H16" s="13">
        <f t="shared" si="5"/>
        <v>600.6</v>
      </c>
      <c r="I16" s="30">
        <v>4900</v>
      </c>
      <c r="J16" s="31">
        <f t="shared" si="6"/>
        <v>2675400</v>
      </c>
      <c r="K16" s="31">
        <f t="shared" si="7"/>
        <v>2541630</v>
      </c>
      <c r="L16" s="31">
        <f t="shared" si="8"/>
        <v>2140320</v>
      </c>
      <c r="M16" s="32">
        <f t="shared" si="9"/>
        <v>5500</v>
      </c>
      <c r="N16" s="29"/>
      <c r="O16" s="15"/>
    </row>
    <row r="17" spans="1:15" x14ac:dyDescent="0.2">
      <c r="A17" s="4">
        <v>16</v>
      </c>
      <c r="B17" s="6">
        <v>302</v>
      </c>
      <c r="C17" s="5">
        <v>3</v>
      </c>
      <c r="D17" s="12" t="s">
        <v>22</v>
      </c>
      <c r="E17" s="12">
        <v>476</v>
      </c>
      <c r="F17" s="12">
        <v>70</v>
      </c>
      <c r="G17" s="12">
        <f t="shared" si="4"/>
        <v>546</v>
      </c>
      <c r="H17" s="13">
        <f t="shared" si="5"/>
        <v>600.6</v>
      </c>
      <c r="I17" s="30">
        <v>4900</v>
      </c>
      <c r="J17" s="31">
        <f t="shared" si="6"/>
        <v>2675400</v>
      </c>
      <c r="K17" s="31">
        <f t="shared" si="7"/>
        <v>2541630</v>
      </c>
      <c r="L17" s="31">
        <f t="shared" si="8"/>
        <v>2140320</v>
      </c>
      <c r="M17" s="32">
        <f t="shared" si="9"/>
        <v>5500</v>
      </c>
      <c r="N17" s="29"/>
      <c r="O17" s="15"/>
    </row>
    <row r="18" spans="1:15" x14ac:dyDescent="0.2">
      <c r="A18" s="4">
        <v>17</v>
      </c>
      <c r="B18" s="6">
        <v>303</v>
      </c>
      <c r="C18" s="5">
        <v>3</v>
      </c>
      <c r="D18" s="12" t="s">
        <v>22</v>
      </c>
      <c r="E18" s="12">
        <v>504</v>
      </c>
      <c r="F18" s="12">
        <v>73</v>
      </c>
      <c r="G18" s="12">
        <f t="shared" si="4"/>
        <v>577</v>
      </c>
      <c r="H18" s="13">
        <f t="shared" si="5"/>
        <v>634.70000000000005</v>
      </c>
      <c r="I18" s="30">
        <v>4900</v>
      </c>
      <c r="J18" s="31">
        <f t="shared" si="6"/>
        <v>2827300</v>
      </c>
      <c r="K18" s="31">
        <f t="shared" si="7"/>
        <v>2685935</v>
      </c>
      <c r="L18" s="31">
        <f t="shared" si="8"/>
        <v>2261840</v>
      </c>
      <c r="M18" s="32">
        <f t="shared" si="9"/>
        <v>6000</v>
      </c>
      <c r="N18" s="29"/>
      <c r="O18" s="15"/>
    </row>
    <row r="19" spans="1:15" x14ac:dyDescent="0.2">
      <c r="A19" s="4">
        <v>18</v>
      </c>
      <c r="B19" s="6">
        <v>304</v>
      </c>
      <c r="C19" s="5">
        <v>3</v>
      </c>
      <c r="D19" s="12" t="s">
        <v>22</v>
      </c>
      <c r="E19" s="12">
        <v>499</v>
      </c>
      <c r="F19" s="12">
        <v>55</v>
      </c>
      <c r="G19" s="12">
        <f t="shared" si="4"/>
        <v>554</v>
      </c>
      <c r="H19" s="13">
        <f t="shared" si="5"/>
        <v>609.40000000000009</v>
      </c>
      <c r="I19" s="30">
        <v>4900</v>
      </c>
      <c r="J19" s="31">
        <f t="shared" si="6"/>
        <v>2714600</v>
      </c>
      <c r="K19" s="31">
        <f t="shared" si="7"/>
        <v>2578870</v>
      </c>
      <c r="L19" s="31">
        <f t="shared" si="8"/>
        <v>2171680</v>
      </c>
      <c r="M19" s="32">
        <f t="shared" si="9"/>
        <v>5500</v>
      </c>
      <c r="N19" s="29"/>
      <c r="O19" s="15"/>
    </row>
    <row r="20" spans="1:15" x14ac:dyDescent="0.2">
      <c r="A20" s="4">
        <v>19</v>
      </c>
      <c r="B20" s="6">
        <v>305</v>
      </c>
      <c r="C20" s="5">
        <v>3</v>
      </c>
      <c r="D20" s="12" t="s">
        <v>21</v>
      </c>
      <c r="E20" s="12">
        <v>637</v>
      </c>
      <c r="F20" s="12">
        <v>90</v>
      </c>
      <c r="G20" s="12">
        <f t="shared" si="4"/>
        <v>727</v>
      </c>
      <c r="H20" s="13">
        <f t="shared" si="5"/>
        <v>799.7</v>
      </c>
      <c r="I20" s="30">
        <v>4900</v>
      </c>
      <c r="J20" s="31">
        <f t="shared" si="6"/>
        <v>3562300</v>
      </c>
      <c r="K20" s="31">
        <f t="shared" si="7"/>
        <v>3384185</v>
      </c>
      <c r="L20" s="31">
        <f t="shared" si="8"/>
        <v>2849840</v>
      </c>
      <c r="M20" s="32">
        <f t="shared" si="9"/>
        <v>7500</v>
      </c>
      <c r="N20" s="29"/>
      <c r="O20" s="15"/>
    </row>
    <row r="21" spans="1:15" x14ac:dyDescent="0.2">
      <c r="A21" s="4">
        <v>20</v>
      </c>
      <c r="B21" s="6">
        <v>306</v>
      </c>
      <c r="C21" s="5">
        <v>3</v>
      </c>
      <c r="D21" s="12" t="s">
        <v>22</v>
      </c>
      <c r="E21" s="12">
        <v>489</v>
      </c>
      <c r="F21" s="12">
        <v>58</v>
      </c>
      <c r="G21" s="12">
        <f t="shared" si="4"/>
        <v>547</v>
      </c>
      <c r="H21" s="13">
        <f t="shared" si="5"/>
        <v>601.70000000000005</v>
      </c>
      <c r="I21" s="30">
        <v>4900</v>
      </c>
      <c r="J21" s="31">
        <f t="shared" si="6"/>
        <v>2680300</v>
      </c>
      <c r="K21" s="31">
        <f t="shared" si="7"/>
        <v>2546285</v>
      </c>
      <c r="L21" s="31">
        <f t="shared" si="8"/>
        <v>2144240</v>
      </c>
      <c r="M21" s="32">
        <f t="shared" si="9"/>
        <v>5500</v>
      </c>
      <c r="N21" s="29"/>
      <c r="O21" s="15"/>
    </row>
    <row r="22" spans="1:15" x14ac:dyDescent="0.2">
      <c r="A22" s="4">
        <v>21</v>
      </c>
      <c r="B22" s="6">
        <v>307</v>
      </c>
      <c r="C22" s="5">
        <v>3</v>
      </c>
      <c r="D22" s="12" t="s">
        <v>22</v>
      </c>
      <c r="E22" s="12">
        <v>489</v>
      </c>
      <c r="F22" s="12">
        <v>58</v>
      </c>
      <c r="G22" s="12">
        <f t="shared" si="4"/>
        <v>547</v>
      </c>
      <c r="H22" s="13">
        <f t="shared" si="5"/>
        <v>601.70000000000005</v>
      </c>
      <c r="I22" s="30">
        <v>4900</v>
      </c>
      <c r="J22" s="31">
        <f t="shared" si="6"/>
        <v>2680300</v>
      </c>
      <c r="K22" s="31">
        <f t="shared" si="7"/>
        <v>2546285</v>
      </c>
      <c r="L22" s="31">
        <f t="shared" si="8"/>
        <v>2144240</v>
      </c>
      <c r="M22" s="32">
        <f t="shared" si="9"/>
        <v>5500</v>
      </c>
      <c r="N22" s="29"/>
      <c r="O22" s="15"/>
    </row>
    <row r="23" spans="1:15" x14ac:dyDescent="0.2">
      <c r="A23" s="4">
        <v>22</v>
      </c>
      <c r="B23" s="6">
        <v>308</v>
      </c>
      <c r="C23" s="5">
        <v>3</v>
      </c>
      <c r="D23" s="12" t="s">
        <v>22</v>
      </c>
      <c r="E23" s="12">
        <v>530</v>
      </c>
      <c r="F23" s="12">
        <v>73</v>
      </c>
      <c r="G23" s="12">
        <f t="shared" si="4"/>
        <v>603</v>
      </c>
      <c r="H23" s="13">
        <f t="shared" si="5"/>
        <v>663.30000000000007</v>
      </c>
      <c r="I23" s="30">
        <v>4900</v>
      </c>
      <c r="J23" s="31">
        <f t="shared" si="6"/>
        <v>2954700</v>
      </c>
      <c r="K23" s="31">
        <f t="shared" si="7"/>
        <v>2806965</v>
      </c>
      <c r="L23" s="31">
        <f t="shared" si="8"/>
        <v>2363760</v>
      </c>
      <c r="M23" s="32">
        <f t="shared" si="9"/>
        <v>6000</v>
      </c>
      <c r="N23" s="29"/>
      <c r="O23" s="15"/>
    </row>
    <row r="24" spans="1:15" x14ac:dyDescent="0.2">
      <c r="A24" s="4">
        <v>23</v>
      </c>
      <c r="B24" s="6">
        <v>309</v>
      </c>
      <c r="C24" s="5">
        <v>3</v>
      </c>
      <c r="D24" s="12" t="s">
        <v>22</v>
      </c>
      <c r="E24" s="12">
        <v>503</v>
      </c>
      <c r="F24" s="12">
        <v>55</v>
      </c>
      <c r="G24" s="12">
        <f t="shared" si="4"/>
        <v>558</v>
      </c>
      <c r="H24" s="13">
        <f t="shared" si="5"/>
        <v>613.80000000000007</v>
      </c>
      <c r="I24" s="30">
        <v>4900</v>
      </c>
      <c r="J24" s="31">
        <f t="shared" si="6"/>
        <v>2734200</v>
      </c>
      <c r="K24" s="31">
        <f t="shared" si="7"/>
        <v>2597490</v>
      </c>
      <c r="L24" s="31">
        <f t="shared" si="8"/>
        <v>2187360</v>
      </c>
      <c r="M24" s="32">
        <f t="shared" si="9"/>
        <v>5500</v>
      </c>
      <c r="N24" s="29"/>
      <c r="O24" s="15"/>
    </row>
    <row r="25" spans="1:15" x14ac:dyDescent="0.2">
      <c r="A25" s="4">
        <v>24</v>
      </c>
      <c r="B25" s="6">
        <v>310</v>
      </c>
      <c r="C25" s="5">
        <v>3</v>
      </c>
      <c r="D25" s="12" t="s">
        <v>21</v>
      </c>
      <c r="E25" s="12">
        <v>614</v>
      </c>
      <c r="F25" s="12">
        <v>97</v>
      </c>
      <c r="G25" s="12">
        <f t="shared" si="4"/>
        <v>711</v>
      </c>
      <c r="H25" s="13">
        <f t="shared" si="5"/>
        <v>782.1</v>
      </c>
      <c r="I25" s="30">
        <v>4900</v>
      </c>
      <c r="J25" s="31">
        <f t="shared" si="6"/>
        <v>3483900</v>
      </c>
      <c r="K25" s="31">
        <f t="shared" si="7"/>
        <v>3309705</v>
      </c>
      <c r="L25" s="31">
        <f t="shared" si="8"/>
        <v>2787120</v>
      </c>
      <c r="M25" s="32">
        <f t="shared" si="9"/>
        <v>7500</v>
      </c>
      <c r="N25" s="29"/>
      <c r="O25" s="15"/>
    </row>
    <row r="26" spans="1:15" x14ac:dyDescent="0.2">
      <c r="A26" s="4">
        <v>25</v>
      </c>
      <c r="B26" s="6">
        <v>401</v>
      </c>
      <c r="C26" s="5">
        <v>4</v>
      </c>
      <c r="D26" s="12" t="s">
        <v>22</v>
      </c>
      <c r="E26" s="12">
        <v>476</v>
      </c>
      <c r="F26" s="12">
        <v>70</v>
      </c>
      <c r="G26" s="12">
        <f t="shared" si="4"/>
        <v>546</v>
      </c>
      <c r="H26" s="13">
        <f t="shared" si="5"/>
        <v>600.6</v>
      </c>
      <c r="I26" s="30">
        <v>4900</v>
      </c>
      <c r="J26" s="31">
        <f t="shared" si="6"/>
        <v>2675400</v>
      </c>
      <c r="K26" s="31">
        <f t="shared" si="7"/>
        <v>2541630</v>
      </c>
      <c r="L26" s="31">
        <f t="shared" si="8"/>
        <v>2140320</v>
      </c>
      <c r="M26" s="32">
        <f t="shared" si="9"/>
        <v>5500</v>
      </c>
      <c r="N26" s="29"/>
      <c r="O26" s="15"/>
    </row>
    <row r="27" spans="1:15" x14ac:dyDescent="0.2">
      <c r="A27" s="4">
        <v>26</v>
      </c>
      <c r="B27" s="6">
        <v>402</v>
      </c>
      <c r="C27" s="5">
        <v>4</v>
      </c>
      <c r="D27" s="12" t="s">
        <v>22</v>
      </c>
      <c r="E27" s="12">
        <v>476</v>
      </c>
      <c r="F27" s="12">
        <v>70</v>
      </c>
      <c r="G27" s="12">
        <f t="shared" si="4"/>
        <v>546</v>
      </c>
      <c r="H27" s="13">
        <f t="shared" si="5"/>
        <v>600.6</v>
      </c>
      <c r="I27" s="30">
        <v>4900</v>
      </c>
      <c r="J27" s="31">
        <f t="shared" si="6"/>
        <v>2675400</v>
      </c>
      <c r="K27" s="31">
        <f t="shared" si="7"/>
        <v>2541630</v>
      </c>
      <c r="L27" s="31">
        <f t="shared" si="8"/>
        <v>2140320</v>
      </c>
      <c r="M27" s="32">
        <f t="shared" si="9"/>
        <v>5500</v>
      </c>
      <c r="N27" s="29"/>
      <c r="O27" s="15"/>
    </row>
    <row r="28" spans="1:15" x14ac:dyDescent="0.2">
      <c r="A28" s="4">
        <v>27</v>
      </c>
      <c r="B28" s="6">
        <v>403</v>
      </c>
      <c r="C28" s="5">
        <v>4</v>
      </c>
      <c r="D28" s="12" t="s">
        <v>22</v>
      </c>
      <c r="E28" s="12">
        <v>504</v>
      </c>
      <c r="F28" s="12">
        <v>73</v>
      </c>
      <c r="G28" s="12">
        <f t="shared" si="4"/>
        <v>577</v>
      </c>
      <c r="H28" s="13">
        <f t="shared" si="5"/>
        <v>634.70000000000005</v>
      </c>
      <c r="I28" s="30">
        <v>4900</v>
      </c>
      <c r="J28" s="31">
        <f t="shared" si="6"/>
        <v>2827300</v>
      </c>
      <c r="K28" s="31">
        <f t="shared" si="7"/>
        <v>2685935</v>
      </c>
      <c r="L28" s="31">
        <f t="shared" si="8"/>
        <v>2261840</v>
      </c>
      <c r="M28" s="32">
        <f t="shared" si="9"/>
        <v>6000</v>
      </c>
      <c r="N28" s="29"/>
      <c r="O28" s="15"/>
    </row>
    <row r="29" spans="1:15" x14ac:dyDescent="0.2">
      <c r="A29" s="4">
        <v>28</v>
      </c>
      <c r="B29" s="6">
        <v>404</v>
      </c>
      <c r="C29" s="5">
        <v>4</v>
      </c>
      <c r="D29" s="12" t="s">
        <v>22</v>
      </c>
      <c r="E29" s="12">
        <v>499</v>
      </c>
      <c r="F29" s="12">
        <v>55</v>
      </c>
      <c r="G29" s="12">
        <f t="shared" si="4"/>
        <v>554</v>
      </c>
      <c r="H29" s="13">
        <f t="shared" si="5"/>
        <v>609.40000000000009</v>
      </c>
      <c r="I29" s="30">
        <v>4900</v>
      </c>
      <c r="J29" s="31">
        <f t="shared" si="6"/>
        <v>2714600</v>
      </c>
      <c r="K29" s="31">
        <f t="shared" si="7"/>
        <v>2578870</v>
      </c>
      <c r="L29" s="31">
        <f t="shared" si="8"/>
        <v>2171680</v>
      </c>
      <c r="M29" s="32">
        <f t="shared" si="9"/>
        <v>5500</v>
      </c>
      <c r="N29" s="29"/>
      <c r="O29" s="15"/>
    </row>
    <row r="30" spans="1:15" x14ac:dyDescent="0.2">
      <c r="A30" s="4">
        <v>29</v>
      </c>
      <c r="B30" s="6">
        <v>405</v>
      </c>
      <c r="C30" s="5">
        <v>4</v>
      </c>
      <c r="D30" s="12" t="s">
        <v>21</v>
      </c>
      <c r="E30" s="12">
        <v>637</v>
      </c>
      <c r="F30" s="12">
        <v>90</v>
      </c>
      <c r="G30" s="12">
        <f t="shared" si="4"/>
        <v>727</v>
      </c>
      <c r="H30" s="13">
        <f t="shared" si="5"/>
        <v>799.7</v>
      </c>
      <c r="I30" s="30">
        <v>4900</v>
      </c>
      <c r="J30" s="31">
        <f t="shared" si="6"/>
        <v>3562300</v>
      </c>
      <c r="K30" s="31">
        <f t="shared" si="7"/>
        <v>3384185</v>
      </c>
      <c r="L30" s="31">
        <f t="shared" si="8"/>
        <v>2849840</v>
      </c>
      <c r="M30" s="32">
        <f t="shared" si="9"/>
        <v>7500</v>
      </c>
      <c r="N30" s="29"/>
      <c r="O30" s="15"/>
    </row>
    <row r="31" spans="1:15" x14ac:dyDescent="0.2">
      <c r="A31" s="4">
        <v>30</v>
      </c>
      <c r="B31" s="6">
        <v>406</v>
      </c>
      <c r="C31" s="5">
        <v>4</v>
      </c>
      <c r="D31" s="12" t="s">
        <v>22</v>
      </c>
      <c r="E31" s="12">
        <v>489</v>
      </c>
      <c r="F31" s="12">
        <v>58</v>
      </c>
      <c r="G31" s="12">
        <f t="shared" si="4"/>
        <v>547</v>
      </c>
      <c r="H31" s="13">
        <f t="shared" si="5"/>
        <v>601.70000000000005</v>
      </c>
      <c r="I31" s="30">
        <v>4900</v>
      </c>
      <c r="J31" s="31">
        <f t="shared" si="6"/>
        <v>2680300</v>
      </c>
      <c r="K31" s="31">
        <f t="shared" si="7"/>
        <v>2546285</v>
      </c>
      <c r="L31" s="31">
        <f t="shared" si="8"/>
        <v>2144240</v>
      </c>
      <c r="M31" s="32">
        <f t="shared" si="9"/>
        <v>5500</v>
      </c>
      <c r="N31" s="29"/>
      <c r="O31" s="15"/>
    </row>
    <row r="32" spans="1:15" x14ac:dyDescent="0.2">
      <c r="A32" s="4">
        <v>31</v>
      </c>
      <c r="B32" s="6">
        <v>407</v>
      </c>
      <c r="C32" s="5">
        <v>4</v>
      </c>
      <c r="D32" s="12" t="s">
        <v>22</v>
      </c>
      <c r="E32" s="12">
        <v>489</v>
      </c>
      <c r="F32" s="12">
        <v>58</v>
      </c>
      <c r="G32" s="12">
        <f t="shared" si="4"/>
        <v>547</v>
      </c>
      <c r="H32" s="13">
        <f t="shared" si="5"/>
        <v>601.70000000000005</v>
      </c>
      <c r="I32" s="30">
        <v>4900</v>
      </c>
      <c r="J32" s="31">
        <f t="shared" si="6"/>
        <v>2680300</v>
      </c>
      <c r="K32" s="31">
        <f t="shared" si="7"/>
        <v>2546285</v>
      </c>
      <c r="L32" s="31">
        <f t="shared" si="8"/>
        <v>2144240</v>
      </c>
      <c r="M32" s="32">
        <f t="shared" si="9"/>
        <v>5500</v>
      </c>
      <c r="N32" s="29"/>
      <c r="O32" s="15"/>
    </row>
    <row r="33" spans="1:15" x14ac:dyDescent="0.2">
      <c r="A33" s="4">
        <v>32</v>
      </c>
      <c r="B33" s="6">
        <v>408</v>
      </c>
      <c r="C33" s="5">
        <v>4</v>
      </c>
      <c r="D33" s="12" t="s">
        <v>22</v>
      </c>
      <c r="E33" s="12">
        <v>530</v>
      </c>
      <c r="F33" s="12">
        <v>73</v>
      </c>
      <c r="G33" s="12">
        <f t="shared" si="4"/>
        <v>603</v>
      </c>
      <c r="H33" s="13">
        <f t="shared" si="5"/>
        <v>663.30000000000007</v>
      </c>
      <c r="I33" s="30">
        <v>4900</v>
      </c>
      <c r="J33" s="31">
        <f t="shared" si="6"/>
        <v>2954700</v>
      </c>
      <c r="K33" s="31">
        <f t="shared" si="7"/>
        <v>2806965</v>
      </c>
      <c r="L33" s="31">
        <f t="shared" si="8"/>
        <v>2363760</v>
      </c>
      <c r="M33" s="32">
        <f t="shared" si="9"/>
        <v>6000</v>
      </c>
      <c r="N33" s="29"/>
      <c r="O33" s="15"/>
    </row>
    <row r="34" spans="1:15" x14ac:dyDescent="0.2">
      <c r="A34" s="4">
        <v>33</v>
      </c>
      <c r="B34" s="6">
        <v>409</v>
      </c>
      <c r="C34" s="5">
        <v>4</v>
      </c>
      <c r="D34" s="12" t="s">
        <v>22</v>
      </c>
      <c r="E34" s="12">
        <v>503</v>
      </c>
      <c r="F34" s="12">
        <v>55</v>
      </c>
      <c r="G34" s="12">
        <f t="shared" si="4"/>
        <v>558</v>
      </c>
      <c r="H34" s="13">
        <f t="shared" si="5"/>
        <v>613.80000000000007</v>
      </c>
      <c r="I34" s="30">
        <v>4900</v>
      </c>
      <c r="J34" s="31">
        <f t="shared" si="6"/>
        <v>2734200</v>
      </c>
      <c r="K34" s="31">
        <f t="shared" si="7"/>
        <v>2597490</v>
      </c>
      <c r="L34" s="31">
        <f t="shared" si="8"/>
        <v>2187360</v>
      </c>
      <c r="M34" s="32">
        <f t="shared" si="9"/>
        <v>5500</v>
      </c>
      <c r="N34" s="29"/>
      <c r="O34" s="15"/>
    </row>
    <row r="35" spans="1:15" x14ac:dyDescent="0.2">
      <c r="A35" s="4">
        <v>34</v>
      </c>
      <c r="B35" s="6">
        <v>410</v>
      </c>
      <c r="C35" s="5">
        <v>4</v>
      </c>
      <c r="D35" s="12" t="s">
        <v>21</v>
      </c>
      <c r="E35" s="12">
        <v>614</v>
      </c>
      <c r="F35" s="12">
        <v>97</v>
      </c>
      <c r="G35" s="12">
        <f t="shared" si="4"/>
        <v>711</v>
      </c>
      <c r="H35" s="13">
        <f t="shared" si="5"/>
        <v>782.1</v>
      </c>
      <c r="I35" s="30">
        <v>4900</v>
      </c>
      <c r="J35" s="31">
        <f t="shared" si="6"/>
        <v>3483900</v>
      </c>
      <c r="K35" s="31">
        <f t="shared" si="7"/>
        <v>3309705</v>
      </c>
      <c r="L35" s="31">
        <f t="shared" si="8"/>
        <v>2787120</v>
      </c>
      <c r="M35" s="32">
        <f t="shared" si="9"/>
        <v>7500</v>
      </c>
      <c r="N35" s="29"/>
      <c r="O35" s="15"/>
    </row>
    <row r="36" spans="1:15" x14ac:dyDescent="0.2">
      <c r="A36" s="4">
        <v>35</v>
      </c>
      <c r="B36" s="6">
        <v>501</v>
      </c>
      <c r="C36" s="5">
        <v>5</v>
      </c>
      <c r="D36" s="12" t="s">
        <v>22</v>
      </c>
      <c r="E36" s="12">
        <v>476</v>
      </c>
      <c r="F36" s="12">
        <v>70</v>
      </c>
      <c r="G36" s="12">
        <f t="shared" si="4"/>
        <v>546</v>
      </c>
      <c r="H36" s="13">
        <f t="shared" si="5"/>
        <v>600.6</v>
      </c>
      <c r="I36" s="30">
        <v>4900</v>
      </c>
      <c r="J36" s="31">
        <f t="shared" si="6"/>
        <v>2675400</v>
      </c>
      <c r="K36" s="31">
        <f t="shared" si="7"/>
        <v>2541630</v>
      </c>
      <c r="L36" s="31">
        <f t="shared" si="8"/>
        <v>2140320</v>
      </c>
      <c r="M36" s="32">
        <f t="shared" si="9"/>
        <v>5500</v>
      </c>
      <c r="N36" s="29"/>
      <c r="O36" s="15"/>
    </row>
    <row r="37" spans="1:15" x14ac:dyDescent="0.2">
      <c r="A37" s="4">
        <v>36</v>
      </c>
      <c r="B37" s="6">
        <v>502</v>
      </c>
      <c r="C37" s="5">
        <v>5</v>
      </c>
      <c r="D37" s="12" t="s">
        <v>22</v>
      </c>
      <c r="E37" s="12">
        <v>476</v>
      </c>
      <c r="F37" s="12">
        <v>70</v>
      </c>
      <c r="G37" s="12">
        <f t="shared" si="4"/>
        <v>546</v>
      </c>
      <c r="H37" s="13">
        <f t="shared" si="5"/>
        <v>600.6</v>
      </c>
      <c r="I37" s="30">
        <v>4900</v>
      </c>
      <c r="J37" s="31">
        <f t="shared" si="6"/>
        <v>2675400</v>
      </c>
      <c r="K37" s="31">
        <f t="shared" si="7"/>
        <v>2541630</v>
      </c>
      <c r="L37" s="31">
        <f t="shared" si="8"/>
        <v>2140320</v>
      </c>
      <c r="M37" s="32">
        <f t="shared" si="9"/>
        <v>5500</v>
      </c>
      <c r="N37" s="29"/>
      <c r="O37" s="15"/>
    </row>
    <row r="38" spans="1:15" x14ac:dyDescent="0.2">
      <c r="A38" s="4">
        <v>37</v>
      </c>
      <c r="B38" s="6">
        <v>503</v>
      </c>
      <c r="C38" s="5">
        <v>5</v>
      </c>
      <c r="D38" s="12" t="s">
        <v>22</v>
      </c>
      <c r="E38" s="12">
        <v>504</v>
      </c>
      <c r="F38" s="12">
        <v>73</v>
      </c>
      <c r="G38" s="12">
        <f t="shared" si="4"/>
        <v>577</v>
      </c>
      <c r="H38" s="13">
        <f t="shared" si="5"/>
        <v>634.70000000000005</v>
      </c>
      <c r="I38" s="30">
        <v>4900</v>
      </c>
      <c r="J38" s="31">
        <f t="shared" si="6"/>
        <v>2827300</v>
      </c>
      <c r="K38" s="31">
        <f t="shared" si="7"/>
        <v>2685935</v>
      </c>
      <c r="L38" s="31">
        <f t="shared" si="8"/>
        <v>2261840</v>
      </c>
      <c r="M38" s="32">
        <f t="shared" si="9"/>
        <v>6000</v>
      </c>
      <c r="N38" s="29"/>
      <c r="O38" s="15"/>
    </row>
    <row r="39" spans="1:15" x14ac:dyDescent="0.2">
      <c r="A39" s="4">
        <v>38</v>
      </c>
      <c r="B39" s="6">
        <v>504</v>
      </c>
      <c r="C39" s="5">
        <v>5</v>
      </c>
      <c r="D39" s="12" t="s">
        <v>22</v>
      </c>
      <c r="E39" s="12">
        <v>499</v>
      </c>
      <c r="F39" s="12">
        <v>55</v>
      </c>
      <c r="G39" s="12">
        <f t="shared" si="4"/>
        <v>554</v>
      </c>
      <c r="H39" s="13">
        <f t="shared" si="5"/>
        <v>609.40000000000009</v>
      </c>
      <c r="I39" s="30">
        <v>4900</v>
      </c>
      <c r="J39" s="31">
        <f t="shared" si="6"/>
        <v>2714600</v>
      </c>
      <c r="K39" s="31">
        <f t="shared" si="7"/>
        <v>2578870</v>
      </c>
      <c r="L39" s="31">
        <f t="shared" si="8"/>
        <v>2171680</v>
      </c>
      <c r="M39" s="32">
        <f t="shared" si="9"/>
        <v>5500</v>
      </c>
      <c r="N39" s="29"/>
      <c r="O39" s="15"/>
    </row>
    <row r="40" spans="1:15" x14ac:dyDescent="0.2">
      <c r="A40" s="4">
        <v>39</v>
      </c>
      <c r="B40" s="6">
        <v>505</v>
      </c>
      <c r="C40" s="5">
        <v>5</v>
      </c>
      <c r="D40" s="12" t="s">
        <v>21</v>
      </c>
      <c r="E40" s="12">
        <v>637</v>
      </c>
      <c r="F40" s="12">
        <v>90</v>
      </c>
      <c r="G40" s="12">
        <f t="shared" si="4"/>
        <v>727</v>
      </c>
      <c r="H40" s="13">
        <f t="shared" si="5"/>
        <v>799.7</v>
      </c>
      <c r="I40" s="30">
        <v>4900</v>
      </c>
      <c r="J40" s="31">
        <f t="shared" si="6"/>
        <v>3562300</v>
      </c>
      <c r="K40" s="31">
        <f t="shared" si="7"/>
        <v>3384185</v>
      </c>
      <c r="L40" s="31">
        <f t="shared" si="8"/>
        <v>2849840</v>
      </c>
      <c r="M40" s="32">
        <f t="shared" si="9"/>
        <v>7500</v>
      </c>
      <c r="N40" s="29"/>
      <c r="O40" s="15"/>
    </row>
    <row r="41" spans="1:15" x14ac:dyDescent="0.2">
      <c r="A41" s="4">
        <v>40</v>
      </c>
      <c r="B41" s="6">
        <v>506</v>
      </c>
      <c r="C41" s="5">
        <v>5</v>
      </c>
      <c r="D41" s="12" t="s">
        <v>22</v>
      </c>
      <c r="E41" s="12">
        <v>489</v>
      </c>
      <c r="F41" s="12">
        <v>58</v>
      </c>
      <c r="G41" s="12">
        <f t="shared" si="4"/>
        <v>547</v>
      </c>
      <c r="H41" s="13">
        <f t="shared" si="5"/>
        <v>601.70000000000005</v>
      </c>
      <c r="I41" s="30">
        <v>4900</v>
      </c>
      <c r="J41" s="31">
        <f t="shared" si="6"/>
        <v>2680300</v>
      </c>
      <c r="K41" s="31">
        <f t="shared" si="7"/>
        <v>2546285</v>
      </c>
      <c r="L41" s="31">
        <f t="shared" si="8"/>
        <v>2144240</v>
      </c>
      <c r="M41" s="32">
        <f t="shared" si="9"/>
        <v>5500</v>
      </c>
      <c r="N41" s="29"/>
      <c r="O41" s="15"/>
    </row>
    <row r="42" spans="1:15" x14ac:dyDescent="0.2">
      <c r="A42" s="4">
        <v>41</v>
      </c>
      <c r="B42" s="6">
        <v>507</v>
      </c>
      <c r="C42" s="5">
        <v>5</v>
      </c>
      <c r="D42" s="12" t="s">
        <v>22</v>
      </c>
      <c r="E42" s="12">
        <v>489</v>
      </c>
      <c r="F42" s="12">
        <v>58</v>
      </c>
      <c r="G42" s="12">
        <f t="shared" si="4"/>
        <v>547</v>
      </c>
      <c r="H42" s="13">
        <f t="shared" si="5"/>
        <v>601.70000000000005</v>
      </c>
      <c r="I42" s="30">
        <v>4900</v>
      </c>
      <c r="J42" s="31">
        <f t="shared" si="6"/>
        <v>2680300</v>
      </c>
      <c r="K42" s="31">
        <f t="shared" si="7"/>
        <v>2546285</v>
      </c>
      <c r="L42" s="31">
        <f t="shared" si="8"/>
        <v>2144240</v>
      </c>
      <c r="M42" s="32">
        <f t="shared" si="9"/>
        <v>5500</v>
      </c>
      <c r="N42" s="29"/>
      <c r="O42" s="15"/>
    </row>
    <row r="43" spans="1:15" x14ac:dyDescent="0.2">
      <c r="A43" s="4">
        <v>42</v>
      </c>
      <c r="B43" s="6">
        <v>508</v>
      </c>
      <c r="C43" s="5">
        <v>5</v>
      </c>
      <c r="D43" s="12" t="s">
        <v>22</v>
      </c>
      <c r="E43" s="12">
        <v>530</v>
      </c>
      <c r="F43" s="12">
        <v>73</v>
      </c>
      <c r="G43" s="12">
        <f t="shared" si="4"/>
        <v>603</v>
      </c>
      <c r="H43" s="13">
        <f t="shared" si="5"/>
        <v>663.30000000000007</v>
      </c>
      <c r="I43" s="30">
        <v>4900</v>
      </c>
      <c r="J43" s="31">
        <f t="shared" si="6"/>
        <v>2954700</v>
      </c>
      <c r="K43" s="31">
        <f t="shared" si="7"/>
        <v>2806965</v>
      </c>
      <c r="L43" s="31">
        <f t="shared" si="8"/>
        <v>2363760</v>
      </c>
      <c r="M43" s="32">
        <f t="shared" si="9"/>
        <v>6000</v>
      </c>
      <c r="N43" s="29"/>
      <c r="O43" s="15"/>
    </row>
    <row r="44" spans="1:15" x14ac:dyDescent="0.2">
      <c r="A44" s="4">
        <v>43</v>
      </c>
      <c r="B44" s="6">
        <v>509</v>
      </c>
      <c r="C44" s="5">
        <v>5</v>
      </c>
      <c r="D44" s="12" t="s">
        <v>22</v>
      </c>
      <c r="E44" s="12">
        <v>503</v>
      </c>
      <c r="F44" s="12">
        <v>55</v>
      </c>
      <c r="G44" s="12">
        <f t="shared" si="4"/>
        <v>558</v>
      </c>
      <c r="H44" s="13">
        <f t="shared" si="5"/>
        <v>613.80000000000007</v>
      </c>
      <c r="I44" s="30">
        <v>4900</v>
      </c>
      <c r="J44" s="31">
        <f t="shared" si="6"/>
        <v>2734200</v>
      </c>
      <c r="K44" s="31">
        <f t="shared" si="7"/>
        <v>2597490</v>
      </c>
      <c r="L44" s="31">
        <f t="shared" si="8"/>
        <v>2187360</v>
      </c>
      <c r="M44" s="32">
        <f t="shared" si="9"/>
        <v>5500</v>
      </c>
      <c r="N44" s="29"/>
      <c r="O44" s="15"/>
    </row>
    <row r="45" spans="1:15" x14ac:dyDescent="0.2">
      <c r="A45" s="4">
        <v>44</v>
      </c>
      <c r="B45" s="6">
        <v>510</v>
      </c>
      <c r="C45" s="5">
        <v>5</v>
      </c>
      <c r="D45" s="12" t="s">
        <v>21</v>
      </c>
      <c r="E45" s="12">
        <v>614</v>
      </c>
      <c r="F45" s="12">
        <v>97</v>
      </c>
      <c r="G45" s="12">
        <f t="shared" si="4"/>
        <v>711</v>
      </c>
      <c r="H45" s="13">
        <f t="shared" si="5"/>
        <v>782.1</v>
      </c>
      <c r="I45" s="30">
        <v>4900</v>
      </c>
      <c r="J45" s="31">
        <f t="shared" si="6"/>
        <v>3483900</v>
      </c>
      <c r="K45" s="31">
        <f t="shared" si="7"/>
        <v>3309705</v>
      </c>
      <c r="L45" s="31">
        <f t="shared" si="8"/>
        <v>2787120</v>
      </c>
      <c r="M45" s="32">
        <f t="shared" si="9"/>
        <v>7500</v>
      </c>
      <c r="N45" s="29"/>
      <c r="O45" s="15"/>
    </row>
    <row r="46" spans="1:15" x14ac:dyDescent="0.2">
      <c r="A46" s="4">
        <v>45</v>
      </c>
      <c r="B46" s="6">
        <v>601</v>
      </c>
      <c r="C46" s="5">
        <v>6</v>
      </c>
      <c r="D46" s="12" t="s">
        <v>22</v>
      </c>
      <c r="E46" s="12">
        <v>476</v>
      </c>
      <c r="F46" s="12">
        <v>70</v>
      </c>
      <c r="G46" s="12">
        <f t="shared" si="4"/>
        <v>546</v>
      </c>
      <c r="H46" s="13">
        <f t="shared" si="5"/>
        <v>600.6</v>
      </c>
      <c r="I46" s="30">
        <v>4900</v>
      </c>
      <c r="J46" s="31">
        <f t="shared" si="6"/>
        <v>2675400</v>
      </c>
      <c r="K46" s="31">
        <f t="shared" si="7"/>
        <v>2541630</v>
      </c>
      <c r="L46" s="31">
        <f t="shared" si="8"/>
        <v>2140320</v>
      </c>
      <c r="M46" s="32">
        <f t="shared" si="9"/>
        <v>5500</v>
      </c>
      <c r="N46" s="29"/>
      <c r="O46" s="15"/>
    </row>
    <row r="47" spans="1:15" x14ac:dyDescent="0.2">
      <c r="A47" s="4">
        <v>46</v>
      </c>
      <c r="B47" s="6">
        <v>602</v>
      </c>
      <c r="C47" s="5">
        <v>6</v>
      </c>
      <c r="D47" s="12" t="s">
        <v>22</v>
      </c>
      <c r="E47" s="12">
        <v>476</v>
      </c>
      <c r="F47" s="12">
        <v>70</v>
      </c>
      <c r="G47" s="12">
        <f t="shared" si="4"/>
        <v>546</v>
      </c>
      <c r="H47" s="13">
        <f t="shared" si="5"/>
        <v>600.6</v>
      </c>
      <c r="I47" s="30">
        <v>4900</v>
      </c>
      <c r="J47" s="31">
        <f t="shared" si="6"/>
        <v>2675400</v>
      </c>
      <c r="K47" s="31">
        <f t="shared" si="7"/>
        <v>2541630</v>
      </c>
      <c r="L47" s="31">
        <f t="shared" si="8"/>
        <v>2140320</v>
      </c>
      <c r="M47" s="32">
        <f t="shared" si="9"/>
        <v>5500</v>
      </c>
      <c r="N47" s="29"/>
      <c r="O47" s="15"/>
    </row>
    <row r="48" spans="1:15" x14ac:dyDescent="0.2">
      <c r="A48" s="4">
        <v>47</v>
      </c>
      <c r="B48" s="6">
        <v>603</v>
      </c>
      <c r="C48" s="5">
        <v>6</v>
      </c>
      <c r="D48" s="12" t="s">
        <v>22</v>
      </c>
      <c r="E48" s="12">
        <v>504</v>
      </c>
      <c r="F48" s="12">
        <v>73</v>
      </c>
      <c r="G48" s="12">
        <f t="shared" si="4"/>
        <v>577</v>
      </c>
      <c r="H48" s="13">
        <f t="shared" si="5"/>
        <v>634.70000000000005</v>
      </c>
      <c r="I48" s="30">
        <v>4900</v>
      </c>
      <c r="J48" s="31">
        <f t="shared" si="6"/>
        <v>2827300</v>
      </c>
      <c r="K48" s="31">
        <f t="shared" si="7"/>
        <v>2685935</v>
      </c>
      <c r="L48" s="31">
        <f t="shared" si="8"/>
        <v>2261840</v>
      </c>
      <c r="M48" s="32">
        <f t="shared" si="9"/>
        <v>6000</v>
      </c>
      <c r="N48" s="29"/>
      <c r="O48" s="15"/>
    </row>
    <row r="49" spans="1:15" x14ac:dyDescent="0.2">
      <c r="A49" s="4">
        <v>48</v>
      </c>
      <c r="B49" s="6">
        <v>604</v>
      </c>
      <c r="C49" s="5">
        <v>6</v>
      </c>
      <c r="D49" s="12" t="s">
        <v>22</v>
      </c>
      <c r="E49" s="12">
        <v>499</v>
      </c>
      <c r="F49" s="12">
        <v>55</v>
      </c>
      <c r="G49" s="12">
        <f t="shared" si="4"/>
        <v>554</v>
      </c>
      <c r="H49" s="13">
        <f t="shared" si="5"/>
        <v>609.40000000000009</v>
      </c>
      <c r="I49" s="30">
        <v>4900</v>
      </c>
      <c r="J49" s="31">
        <f t="shared" si="6"/>
        <v>2714600</v>
      </c>
      <c r="K49" s="31">
        <f t="shared" si="7"/>
        <v>2578870</v>
      </c>
      <c r="L49" s="31">
        <f t="shared" si="8"/>
        <v>2171680</v>
      </c>
      <c r="M49" s="32">
        <f t="shared" si="9"/>
        <v>5500</v>
      </c>
      <c r="N49" s="29"/>
      <c r="O49" s="15"/>
    </row>
    <row r="50" spans="1:15" x14ac:dyDescent="0.2">
      <c r="A50" s="4">
        <v>49</v>
      </c>
      <c r="B50" s="6">
        <v>605</v>
      </c>
      <c r="C50" s="5">
        <v>6</v>
      </c>
      <c r="D50" s="12" t="s">
        <v>21</v>
      </c>
      <c r="E50" s="12">
        <v>637</v>
      </c>
      <c r="F50" s="12">
        <v>90</v>
      </c>
      <c r="G50" s="12">
        <f t="shared" si="4"/>
        <v>727</v>
      </c>
      <c r="H50" s="13">
        <f t="shared" si="5"/>
        <v>799.7</v>
      </c>
      <c r="I50" s="30">
        <v>4900</v>
      </c>
      <c r="J50" s="31">
        <f t="shared" si="6"/>
        <v>3562300</v>
      </c>
      <c r="K50" s="31">
        <f t="shared" si="7"/>
        <v>3384185</v>
      </c>
      <c r="L50" s="31">
        <f t="shared" si="8"/>
        <v>2849840</v>
      </c>
      <c r="M50" s="32">
        <f t="shared" si="9"/>
        <v>7500</v>
      </c>
      <c r="N50" s="29"/>
      <c r="O50" s="15"/>
    </row>
    <row r="51" spans="1:15" x14ac:dyDescent="0.2">
      <c r="A51" s="4">
        <v>50</v>
      </c>
      <c r="B51" s="6">
        <v>606</v>
      </c>
      <c r="C51" s="5">
        <v>6</v>
      </c>
      <c r="D51" s="12" t="s">
        <v>22</v>
      </c>
      <c r="E51" s="12">
        <v>489</v>
      </c>
      <c r="F51" s="12">
        <v>58</v>
      </c>
      <c r="G51" s="12">
        <f t="shared" si="4"/>
        <v>547</v>
      </c>
      <c r="H51" s="13">
        <f t="shared" si="5"/>
        <v>601.70000000000005</v>
      </c>
      <c r="I51" s="30">
        <v>4900</v>
      </c>
      <c r="J51" s="31">
        <f t="shared" si="6"/>
        <v>2680300</v>
      </c>
      <c r="K51" s="31">
        <f t="shared" si="7"/>
        <v>2546285</v>
      </c>
      <c r="L51" s="31">
        <f t="shared" si="8"/>
        <v>2144240</v>
      </c>
      <c r="M51" s="32">
        <f t="shared" si="9"/>
        <v>5500</v>
      </c>
      <c r="N51" s="29"/>
      <c r="O51" s="15"/>
    </row>
    <row r="52" spans="1:15" x14ac:dyDescent="0.2">
      <c r="A52" s="4">
        <v>51</v>
      </c>
      <c r="B52" s="6">
        <v>607</v>
      </c>
      <c r="C52" s="5">
        <v>6</v>
      </c>
      <c r="D52" s="12" t="s">
        <v>22</v>
      </c>
      <c r="E52" s="12">
        <v>489</v>
      </c>
      <c r="F52" s="12">
        <v>58</v>
      </c>
      <c r="G52" s="12">
        <f t="shared" si="4"/>
        <v>547</v>
      </c>
      <c r="H52" s="13">
        <f t="shared" si="5"/>
        <v>601.70000000000005</v>
      </c>
      <c r="I52" s="30">
        <v>4900</v>
      </c>
      <c r="J52" s="31">
        <f t="shared" si="6"/>
        <v>2680300</v>
      </c>
      <c r="K52" s="31">
        <f t="shared" si="7"/>
        <v>2546285</v>
      </c>
      <c r="L52" s="31">
        <f t="shared" si="8"/>
        <v>2144240</v>
      </c>
      <c r="M52" s="32">
        <f t="shared" si="9"/>
        <v>5500</v>
      </c>
      <c r="N52" s="29"/>
      <c r="O52" s="15"/>
    </row>
    <row r="53" spans="1:15" x14ac:dyDescent="0.2">
      <c r="A53" s="4">
        <v>52</v>
      </c>
      <c r="B53" s="6">
        <v>608</v>
      </c>
      <c r="C53" s="5">
        <v>6</v>
      </c>
      <c r="D53" s="12" t="s">
        <v>22</v>
      </c>
      <c r="E53" s="12">
        <v>530</v>
      </c>
      <c r="F53" s="12">
        <v>73</v>
      </c>
      <c r="G53" s="12">
        <f t="shared" si="4"/>
        <v>603</v>
      </c>
      <c r="H53" s="13">
        <f t="shared" si="5"/>
        <v>663.30000000000007</v>
      </c>
      <c r="I53" s="30">
        <v>4900</v>
      </c>
      <c r="J53" s="31">
        <f t="shared" si="6"/>
        <v>2954700</v>
      </c>
      <c r="K53" s="31">
        <f t="shared" si="7"/>
        <v>2806965</v>
      </c>
      <c r="L53" s="31">
        <f t="shared" si="8"/>
        <v>2363760</v>
      </c>
      <c r="M53" s="32">
        <f t="shared" si="9"/>
        <v>6000</v>
      </c>
      <c r="N53" s="29"/>
      <c r="O53" s="15"/>
    </row>
    <row r="54" spans="1:15" x14ac:dyDescent="0.2">
      <c r="A54" s="4">
        <v>53</v>
      </c>
      <c r="B54" s="6">
        <v>609</v>
      </c>
      <c r="C54" s="5">
        <v>6</v>
      </c>
      <c r="D54" s="12" t="s">
        <v>22</v>
      </c>
      <c r="E54" s="12">
        <v>503</v>
      </c>
      <c r="F54" s="12">
        <v>55</v>
      </c>
      <c r="G54" s="12">
        <f t="shared" si="4"/>
        <v>558</v>
      </c>
      <c r="H54" s="13">
        <f t="shared" si="5"/>
        <v>613.80000000000007</v>
      </c>
      <c r="I54" s="30">
        <v>4900</v>
      </c>
      <c r="J54" s="31">
        <f t="shared" si="6"/>
        <v>2734200</v>
      </c>
      <c r="K54" s="31">
        <f t="shared" si="7"/>
        <v>2597490</v>
      </c>
      <c r="L54" s="31">
        <f t="shared" si="8"/>
        <v>2187360</v>
      </c>
      <c r="M54" s="32">
        <f t="shared" si="9"/>
        <v>5500</v>
      </c>
      <c r="N54" s="29"/>
      <c r="O54" s="15"/>
    </row>
    <row r="55" spans="1:15" x14ac:dyDescent="0.2">
      <c r="A55" s="4">
        <v>54</v>
      </c>
      <c r="B55" s="6">
        <v>610</v>
      </c>
      <c r="C55" s="5">
        <v>6</v>
      </c>
      <c r="D55" s="12" t="s">
        <v>21</v>
      </c>
      <c r="E55" s="12">
        <v>614</v>
      </c>
      <c r="F55" s="12">
        <v>97</v>
      </c>
      <c r="G55" s="12">
        <f t="shared" si="4"/>
        <v>711</v>
      </c>
      <c r="H55" s="13">
        <f t="shared" si="5"/>
        <v>782.1</v>
      </c>
      <c r="I55" s="30">
        <v>4900</v>
      </c>
      <c r="J55" s="31">
        <f t="shared" si="6"/>
        <v>3483900</v>
      </c>
      <c r="K55" s="31">
        <f t="shared" si="7"/>
        <v>3309705</v>
      </c>
      <c r="L55" s="31">
        <f t="shared" si="8"/>
        <v>2787120</v>
      </c>
      <c r="M55" s="32">
        <f t="shared" si="9"/>
        <v>7500</v>
      </c>
      <c r="N55" s="29"/>
      <c r="O55" s="15"/>
    </row>
    <row r="56" spans="1:15" x14ac:dyDescent="0.2">
      <c r="A56" s="4">
        <v>55</v>
      </c>
      <c r="B56" s="6">
        <v>701</v>
      </c>
      <c r="C56" s="5">
        <v>7</v>
      </c>
      <c r="D56" s="12" t="s">
        <v>22</v>
      </c>
      <c r="E56" s="12">
        <v>476</v>
      </c>
      <c r="F56" s="12">
        <v>70</v>
      </c>
      <c r="G56" s="12">
        <f t="shared" si="4"/>
        <v>546</v>
      </c>
      <c r="H56" s="13">
        <f t="shared" si="5"/>
        <v>600.6</v>
      </c>
      <c r="I56" s="30">
        <v>4900</v>
      </c>
      <c r="J56" s="31">
        <f t="shared" si="6"/>
        <v>2675400</v>
      </c>
      <c r="K56" s="31">
        <f t="shared" si="7"/>
        <v>2541630</v>
      </c>
      <c r="L56" s="31">
        <f t="shared" si="8"/>
        <v>2140320</v>
      </c>
      <c r="M56" s="32">
        <f t="shared" si="9"/>
        <v>5500</v>
      </c>
      <c r="N56" s="29"/>
      <c r="O56" s="15"/>
    </row>
    <row r="57" spans="1:15" x14ac:dyDescent="0.2">
      <c r="A57" s="4">
        <v>56</v>
      </c>
      <c r="B57" s="6">
        <v>702</v>
      </c>
      <c r="C57" s="5">
        <v>7</v>
      </c>
      <c r="D57" s="12" t="s">
        <v>22</v>
      </c>
      <c r="E57" s="12">
        <v>476</v>
      </c>
      <c r="F57" s="12">
        <v>70</v>
      </c>
      <c r="G57" s="12">
        <f t="shared" si="4"/>
        <v>546</v>
      </c>
      <c r="H57" s="13">
        <f t="shared" si="5"/>
        <v>600.6</v>
      </c>
      <c r="I57" s="30">
        <v>4900</v>
      </c>
      <c r="J57" s="31">
        <f t="shared" si="6"/>
        <v>2675400</v>
      </c>
      <c r="K57" s="31">
        <f t="shared" si="7"/>
        <v>2541630</v>
      </c>
      <c r="L57" s="31">
        <f t="shared" si="8"/>
        <v>2140320</v>
      </c>
      <c r="M57" s="32">
        <f t="shared" si="9"/>
        <v>5500</v>
      </c>
      <c r="N57" s="29"/>
      <c r="O57" s="15"/>
    </row>
    <row r="58" spans="1:15" x14ac:dyDescent="0.2">
      <c r="A58" s="4">
        <v>57</v>
      </c>
      <c r="B58" s="6">
        <v>703</v>
      </c>
      <c r="C58" s="5">
        <v>7</v>
      </c>
      <c r="D58" s="12" t="s">
        <v>22</v>
      </c>
      <c r="E58" s="12">
        <v>504</v>
      </c>
      <c r="F58" s="12">
        <v>73</v>
      </c>
      <c r="G58" s="12">
        <f t="shared" si="4"/>
        <v>577</v>
      </c>
      <c r="H58" s="13">
        <f t="shared" si="5"/>
        <v>634.70000000000005</v>
      </c>
      <c r="I58" s="30">
        <v>4900</v>
      </c>
      <c r="J58" s="31">
        <f t="shared" si="6"/>
        <v>2827300</v>
      </c>
      <c r="K58" s="31">
        <f t="shared" si="7"/>
        <v>2685935</v>
      </c>
      <c r="L58" s="31">
        <f t="shared" si="8"/>
        <v>2261840</v>
      </c>
      <c r="M58" s="32">
        <f t="shared" si="9"/>
        <v>6000</v>
      </c>
      <c r="N58" s="29"/>
      <c r="O58" s="15"/>
    </row>
    <row r="59" spans="1:15" x14ac:dyDescent="0.2">
      <c r="A59" s="4">
        <v>58</v>
      </c>
      <c r="B59" s="6">
        <v>704</v>
      </c>
      <c r="C59" s="5">
        <v>7</v>
      </c>
      <c r="D59" s="12" t="s">
        <v>22</v>
      </c>
      <c r="E59" s="12">
        <v>499</v>
      </c>
      <c r="F59" s="12">
        <v>55</v>
      </c>
      <c r="G59" s="12">
        <f t="shared" si="4"/>
        <v>554</v>
      </c>
      <c r="H59" s="13">
        <f t="shared" si="5"/>
        <v>609.40000000000009</v>
      </c>
      <c r="I59" s="30">
        <v>4900</v>
      </c>
      <c r="J59" s="31">
        <f t="shared" si="6"/>
        <v>2714600</v>
      </c>
      <c r="K59" s="31">
        <f t="shared" si="7"/>
        <v>2578870</v>
      </c>
      <c r="L59" s="31">
        <f t="shared" si="8"/>
        <v>2171680</v>
      </c>
      <c r="M59" s="32">
        <f t="shared" si="9"/>
        <v>5500</v>
      </c>
      <c r="N59" s="29"/>
      <c r="O59" s="15"/>
    </row>
    <row r="60" spans="1:15" x14ac:dyDescent="0.2">
      <c r="A60" s="4">
        <v>59</v>
      </c>
      <c r="B60" s="6">
        <v>705</v>
      </c>
      <c r="C60" s="5">
        <v>7</v>
      </c>
      <c r="D60" s="12" t="s">
        <v>21</v>
      </c>
      <c r="E60" s="12">
        <v>637</v>
      </c>
      <c r="F60" s="12">
        <v>90</v>
      </c>
      <c r="G60" s="12">
        <f t="shared" si="4"/>
        <v>727</v>
      </c>
      <c r="H60" s="13">
        <f t="shared" si="5"/>
        <v>799.7</v>
      </c>
      <c r="I60" s="30">
        <v>4900</v>
      </c>
      <c r="J60" s="31">
        <f t="shared" si="6"/>
        <v>3562300</v>
      </c>
      <c r="K60" s="31">
        <f t="shared" si="7"/>
        <v>3384185</v>
      </c>
      <c r="L60" s="31">
        <f t="shared" si="8"/>
        <v>2849840</v>
      </c>
      <c r="M60" s="32">
        <f t="shared" si="9"/>
        <v>7500</v>
      </c>
      <c r="N60" s="29"/>
      <c r="O60" s="15"/>
    </row>
    <row r="61" spans="1:15" x14ac:dyDescent="0.2">
      <c r="A61" s="4">
        <v>60</v>
      </c>
      <c r="B61" s="6">
        <v>706</v>
      </c>
      <c r="C61" s="5">
        <v>7</v>
      </c>
      <c r="D61" s="12" t="s">
        <v>22</v>
      </c>
      <c r="E61" s="12">
        <v>489</v>
      </c>
      <c r="F61" s="12">
        <v>58</v>
      </c>
      <c r="G61" s="12">
        <f t="shared" si="4"/>
        <v>547</v>
      </c>
      <c r="H61" s="13">
        <f t="shared" si="5"/>
        <v>601.70000000000005</v>
      </c>
      <c r="I61" s="30">
        <v>4900</v>
      </c>
      <c r="J61" s="31">
        <f t="shared" si="6"/>
        <v>2680300</v>
      </c>
      <c r="K61" s="31">
        <f t="shared" si="7"/>
        <v>2546285</v>
      </c>
      <c r="L61" s="31">
        <f t="shared" si="8"/>
        <v>2144240</v>
      </c>
      <c r="M61" s="32">
        <f t="shared" si="9"/>
        <v>5500</v>
      </c>
      <c r="N61" s="29"/>
      <c r="O61" s="15"/>
    </row>
    <row r="62" spans="1:15" x14ac:dyDescent="0.2">
      <c r="A62" s="4">
        <v>61</v>
      </c>
      <c r="B62" s="6">
        <v>707</v>
      </c>
      <c r="C62" s="5">
        <v>7</v>
      </c>
      <c r="D62" s="12" t="s">
        <v>22</v>
      </c>
      <c r="E62" s="12">
        <v>489</v>
      </c>
      <c r="F62" s="12">
        <v>58</v>
      </c>
      <c r="G62" s="12">
        <f t="shared" si="4"/>
        <v>547</v>
      </c>
      <c r="H62" s="13">
        <f t="shared" si="5"/>
        <v>601.70000000000005</v>
      </c>
      <c r="I62" s="30">
        <v>4900</v>
      </c>
      <c r="J62" s="31">
        <f t="shared" si="6"/>
        <v>2680300</v>
      </c>
      <c r="K62" s="31">
        <f t="shared" si="7"/>
        <v>2546285</v>
      </c>
      <c r="L62" s="31">
        <f t="shared" si="8"/>
        <v>2144240</v>
      </c>
      <c r="M62" s="32">
        <f t="shared" si="9"/>
        <v>5500</v>
      </c>
      <c r="N62" s="29"/>
      <c r="O62" s="15"/>
    </row>
    <row r="63" spans="1:15" x14ac:dyDescent="0.2">
      <c r="A63" s="4">
        <v>62</v>
      </c>
      <c r="B63" s="6">
        <v>708</v>
      </c>
      <c r="C63" s="5">
        <v>7</v>
      </c>
      <c r="D63" s="12" t="s">
        <v>22</v>
      </c>
      <c r="E63" s="12">
        <v>530</v>
      </c>
      <c r="F63" s="12">
        <v>73</v>
      </c>
      <c r="G63" s="12">
        <f t="shared" si="4"/>
        <v>603</v>
      </c>
      <c r="H63" s="13">
        <f t="shared" si="5"/>
        <v>663.30000000000007</v>
      </c>
      <c r="I63" s="30">
        <v>4900</v>
      </c>
      <c r="J63" s="31">
        <f t="shared" si="6"/>
        <v>2954700</v>
      </c>
      <c r="K63" s="31">
        <f t="shared" si="7"/>
        <v>2806965</v>
      </c>
      <c r="L63" s="31">
        <f t="shared" si="8"/>
        <v>2363760</v>
      </c>
      <c r="M63" s="32">
        <f t="shared" si="9"/>
        <v>6000</v>
      </c>
      <c r="N63" s="29"/>
      <c r="O63" s="15"/>
    </row>
    <row r="64" spans="1:15" x14ac:dyDescent="0.2">
      <c r="A64" s="4">
        <v>63</v>
      </c>
      <c r="B64" s="6">
        <v>709</v>
      </c>
      <c r="C64" s="5">
        <v>7</v>
      </c>
      <c r="D64" s="12" t="s">
        <v>22</v>
      </c>
      <c r="E64" s="12">
        <v>503</v>
      </c>
      <c r="F64" s="12">
        <v>55</v>
      </c>
      <c r="G64" s="12">
        <f t="shared" si="4"/>
        <v>558</v>
      </c>
      <c r="H64" s="13">
        <f t="shared" si="5"/>
        <v>613.80000000000007</v>
      </c>
      <c r="I64" s="30">
        <v>4900</v>
      </c>
      <c r="J64" s="31">
        <f t="shared" si="6"/>
        <v>2734200</v>
      </c>
      <c r="K64" s="31">
        <f t="shared" si="7"/>
        <v>2597490</v>
      </c>
      <c r="L64" s="31">
        <f t="shared" si="8"/>
        <v>2187360</v>
      </c>
      <c r="M64" s="32">
        <f t="shared" si="9"/>
        <v>5500</v>
      </c>
      <c r="N64" s="29"/>
      <c r="O64" s="15"/>
    </row>
    <row r="65" spans="1:15" x14ac:dyDescent="0.2">
      <c r="A65" s="4">
        <v>64</v>
      </c>
      <c r="B65" s="6">
        <v>710</v>
      </c>
      <c r="C65" s="5">
        <v>7</v>
      </c>
      <c r="D65" s="12" t="s">
        <v>21</v>
      </c>
      <c r="E65" s="12">
        <v>614</v>
      </c>
      <c r="F65" s="12">
        <v>97</v>
      </c>
      <c r="G65" s="12">
        <f t="shared" si="4"/>
        <v>711</v>
      </c>
      <c r="H65" s="13">
        <f t="shared" si="5"/>
        <v>782.1</v>
      </c>
      <c r="I65" s="30">
        <v>4900</v>
      </c>
      <c r="J65" s="31">
        <f t="shared" si="6"/>
        <v>3483900</v>
      </c>
      <c r="K65" s="31">
        <f t="shared" si="7"/>
        <v>3309705</v>
      </c>
      <c r="L65" s="31">
        <f t="shared" si="8"/>
        <v>2787120</v>
      </c>
      <c r="M65" s="32">
        <f t="shared" si="9"/>
        <v>7500</v>
      </c>
      <c r="N65" s="29"/>
      <c r="O65" s="15"/>
    </row>
    <row r="66" spans="1:15" x14ac:dyDescent="0.2">
      <c r="A66" s="52" t="s">
        <v>2</v>
      </c>
      <c r="B66" s="53"/>
      <c r="C66" s="53"/>
      <c r="D66" s="54"/>
      <c r="E66" s="9">
        <f t="shared" ref="E66:H66" si="10">SUM(E2:E65)</f>
        <v>33613</v>
      </c>
      <c r="F66" s="9">
        <f t="shared" si="10"/>
        <v>4462</v>
      </c>
      <c r="G66" s="9">
        <f t="shared" si="10"/>
        <v>38075</v>
      </c>
      <c r="H66" s="9">
        <f t="shared" si="10"/>
        <v>41882.499999999993</v>
      </c>
      <c r="I66" s="30"/>
      <c r="J66" s="33">
        <f t="shared" ref="J66:L66" si="11">SUM(J2:J65)</f>
        <v>186567500</v>
      </c>
      <c r="K66" s="33">
        <f t="shared" si="11"/>
        <v>177239125</v>
      </c>
      <c r="L66" s="33">
        <f t="shared" si="11"/>
        <v>149254000</v>
      </c>
      <c r="M66" s="34"/>
    </row>
    <row r="67" spans="1:15" x14ac:dyDescent="0.2">
      <c r="I67" s="14"/>
    </row>
    <row r="69" spans="1:15" x14ac:dyDescent="0.2">
      <c r="F69" s="18"/>
      <c r="G69" s="11"/>
      <c r="H69" s="14"/>
      <c r="J69" s="14"/>
      <c r="K69" s="14"/>
      <c r="L69" s="14"/>
    </row>
    <row r="70" spans="1:15" x14ac:dyDescent="0.2">
      <c r="F70" s="18"/>
      <c r="G70" s="11"/>
      <c r="H70" s="14"/>
      <c r="J70" s="14"/>
      <c r="K70" s="14"/>
      <c r="L70" s="14"/>
    </row>
    <row r="71" spans="1:15" x14ac:dyDescent="0.2">
      <c r="F71" s="18"/>
      <c r="G71" s="11"/>
      <c r="H71" s="14"/>
      <c r="J71" s="14"/>
      <c r="K71" s="14"/>
      <c r="L71" s="14"/>
    </row>
    <row r="72" spans="1:15" x14ac:dyDescent="0.2">
      <c r="F72" s="18"/>
      <c r="G72" s="11"/>
      <c r="H72" s="14"/>
      <c r="J72" s="14"/>
      <c r="K72" s="14"/>
      <c r="L72" s="14"/>
    </row>
    <row r="73" spans="1:15" x14ac:dyDescent="0.2">
      <c r="F73" s="18"/>
      <c r="G73" s="11"/>
      <c r="H73" s="14"/>
      <c r="J73" s="14"/>
      <c r="K73" s="14"/>
      <c r="L73" s="14"/>
    </row>
    <row r="74" spans="1:15" x14ac:dyDescent="0.2">
      <c r="F74" s="18"/>
      <c r="G74" s="11"/>
      <c r="H74" s="14"/>
      <c r="J74" s="14"/>
      <c r="K74" s="14"/>
      <c r="L74" s="14"/>
    </row>
    <row r="75" spans="1:15" x14ac:dyDescent="0.2">
      <c r="F75" s="18"/>
      <c r="G75" s="11"/>
      <c r="H75" s="14"/>
      <c r="J75" s="14"/>
      <c r="K75" s="14"/>
      <c r="L75" s="14"/>
    </row>
    <row r="76" spans="1:15" x14ac:dyDescent="0.2">
      <c r="F76" s="18"/>
      <c r="G76" s="11"/>
      <c r="H76" s="14"/>
      <c r="J76" s="14"/>
      <c r="K76" s="14"/>
      <c r="L76" s="14"/>
    </row>
    <row r="77" spans="1:15" x14ac:dyDescent="0.2">
      <c r="F77" s="18"/>
      <c r="G77" s="11"/>
      <c r="H77" s="14"/>
      <c r="J77" s="14"/>
      <c r="K77" s="14"/>
      <c r="L77" s="14"/>
    </row>
    <row r="78" spans="1:15" x14ac:dyDescent="0.2">
      <c r="F78" s="18"/>
      <c r="G78" s="11"/>
      <c r="H78" s="14"/>
      <c r="J78" s="14"/>
      <c r="K78" s="14"/>
      <c r="L78" s="14"/>
    </row>
    <row r="79" spans="1:15" x14ac:dyDescent="0.2">
      <c r="F79" s="18"/>
      <c r="G79" s="11"/>
      <c r="H79" s="14"/>
      <c r="J79" s="14"/>
      <c r="K79" s="14"/>
      <c r="L79" s="14"/>
    </row>
    <row r="80" spans="1:15" x14ac:dyDescent="0.2">
      <c r="F80" s="18"/>
      <c r="G80" s="11"/>
      <c r="H80" s="14"/>
      <c r="J80" s="14"/>
      <c r="K80" s="14"/>
      <c r="L80" s="14"/>
    </row>
    <row r="81" spans="6:12" x14ac:dyDescent="0.2">
      <c r="F81" s="18"/>
      <c r="G81" s="11"/>
      <c r="H81" s="14"/>
      <c r="J81" s="14"/>
      <c r="K81" s="14"/>
      <c r="L81" s="14"/>
    </row>
    <row r="82" spans="6:12" x14ac:dyDescent="0.2">
      <c r="F82" s="18"/>
      <c r="G82" s="11"/>
      <c r="H82" s="14"/>
      <c r="J82" s="14"/>
      <c r="K82" s="14"/>
      <c r="L82" s="14"/>
    </row>
  </sheetData>
  <mergeCells count="1">
    <mergeCell ref="A66:D66"/>
  </mergeCells>
  <phoneticPr fontId="1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5D7AE3-1302-4AB2-B3B1-CFDB7D06C25D}">
  <dimension ref="A2:K16"/>
  <sheetViews>
    <sheetView zoomScale="130" zoomScaleNormal="130" workbookViewId="0">
      <selection activeCell="G21" sqref="G21"/>
    </sheetView>
  </sheetViews>
  <sheetFormatPr defaultRowHeight="15" x14ac:dyDescent="0.25"/>
  <cols>
    <col min="3" max="3" width="14.5703125" customWidth="1"/>
    <col min="4" max="4" width="14.28515625" customWidth="1"/>
    <col min="5" max="5" width="23.85546875" customWidth="1"/>
    <col min="6" max="6" width="21.7109375" customWidth="1"/>
    <col min="7" max="7" width="25.28515625" customWidth="1"/>
    <col min="8" max="8" width="16.28515625" bestFit="1" customWidth="1"/>
    <col min="10" max="10" width="17.7109375" customWidth="1"/>
    <col min="11" max="11" width="15.140625" bestFit="1" customWidth="1"/>
  </cols>
  <sheetData>
    <row r="2" spans="1:11" ht="15.75" x14ac:dyDescent="0.25">
      <c r="A2" s="35"/>
      <c r="B2" s="36" t="s">
        <v>17</v>
      </c>
      <c r="C2" s="36" t="s">
        <v>12</v>
      </c>
      <c r="D2" s="36" t="s">
        <v>13</v>
      </c>
      <c r="E2" s="36" t="s">
        <v>14</v>
      </c>
      <c r="F2" s="36" t="s">
        <v>15</v>
      </c>
      <c r="G2" s="36" t="s">
        <v>16</v>
      </c>
      <c r="H2" s="37"/>
      <c r="I2" s="37"/>
      <c r="J2" s="37"/>
      <c r="K2" s="37"/>
    </row>
    <row r="3" spans="1:11" ht="18" customHeight="1" x14ac:dyDescent="0.25">
      <c r="A3" s="38" t="s">
        <v>18</v>
      </c>
      <c r="B3" s="39">
        <v>28</v>
      </c>
      <c r="C3" s="47">
        <f>'Vastu Tower'!G66</f>
        <v>38075</v>
      </c>
      <c r="D3" s="48">
        <f>'Vastu Tower'!H66</f>
        <v>41882.499999999993</v>
      </c>
      <c r="E3" s="50">
        <f>'Vastu Tower'!J66</f>
        <v>186567500</v>
      </c>
      <c r="F3" s="49">
        <f>'Vastu Tower'!K66</f>
        <v>177239125</v>
      </c>
      <c r="G3" s="49">
        <f>'Vastu Tower'!L66</f>
        <v>149254000</v>
      </c>
      <c r="H3" s="37">
        <v>2300</v>
      </c>
      <c r="I3" s="37">
        <v>0</v>
      </c>
      <c r="J3" s="40">
        <f>D3*H3</f>
        <v>96329749.999999985</v>
      </c>
      <c r="K3" s="41">
        <f>J3*I3%</f>
        <v>0</v>
      </c>
    </row>
    <row r="4" spans="1:11" x14ac:dyDescent="0.25">
      <c r="A4" s="38" t="s">
        <v>19</v>
      </c>
      <c r="B4" s="39">
        <v>28</v>
      </c>
      <c r="C4" s="47">
        <v>18736</v>
      </c>
      <c r="D4" s="48">
        <v>20610</v>
      </c>
      <c r="E4" s="50">
        <v>136772800</v>
      </c>
      <c r="F4" s="49">
        <v>129934160</v>
      </c>
      <c r="G4" s="49">
        <v>109418240</v>
      </c>
      <c r="H4" s="37">
        <v>2300</v>
      </c>
      <c r="I4" s="37">
        <v>25</v>
      </c>
      <c r="J4" s="40">
        <f>D4*H4</f>
        <v>47403000</v>
      </c>
      <c r="K4" s="41">
        <f>J4*I4%</f>
        <v>11850750</v>
      </c>
    </row>
    <row r="5" spans="1:11" x14ac:dyDescent="0.25">
      <c r="A5" s="38" t="s">
        <v>27</v>
      </c>
      <c r="B5" s="39">
        <v>28</v>
      </c>
      <c r="C5" s="47">
        <v>25312</v>
      </c>
      <c r="D5" s="48">
        <v>27843</v>
      </c>
      <c r="E5" s="50">
        <v>184777600</v>
      </c>
      <c r="F5" s="49">
        <v>175538720</v>
      </c>
      <c r="G5" s="49">
        <v>147822080</v>
      </c>
      <c r="H5" s="37"/>
      <c r="I5" s="37"/>
      <c r="J5" s="40"/>
      <c r="K5" s="41"/>
    </row>
    <row r="6" spans="1:11" x14ac:dyDescent="0.25">
      <c r="A6" s="38" t="s">
        <v>28</v>
      </c>
      <c r="B6" s="39">
        <v>28</v>
      </c>
      <c r="C6" s="47">
        <v>25312</v>
      </c>
      <c r="D6" s="48">
        <v>27843</v>
      </c>
      <c r="E6" s="50">
        <v>184777600</v>
      </c>
      <c r="F6" s="49">
        <v>175538720</v>
      </c>
      <c r="G6" s="49">
        <v>147822080</v>
      </c>
      <c r="H6" s="37"/>
      <c r="I6" s="37"/>
      <c r="J6" s="40"/>
      <c r="K6" s="41"/>
    </row>
    <row r="7" spans="1:11" x14ac:dyDescent="0.25">
      <c r="A7" s="38" t="s">
        <v>29</v>
      </c>
      <c r="B7" s="39">
        <v>28</v>
      </c>
      <c r="C7" s="47">
        <v>18704</v>
      </c>
      <c r="D7" s="48">
        <v>20574</v>
      </c>
      <c r="E7" s="50">
        <v>136539200</v>
      </c>
      <c r="F7" s="49">
        <v>129712240</v>
      </c>
      <c r="G7" s="49">
        <v>109231360</v>
      </c>
      <c r="H7" s="37"/>
      <c r="I7" s="37"/>
      <c r="J7" s="40"/>
      <c r="K7" s="41"/>
    </row>
    <row r="8" spans="1:11" x14ac:dyDescent="0.25">
      <c r="A8" s="38" t="s">
        <v>30</v>
      </c>
      <c r="B8" s="39">
        <v>28</v>
      </c>
      <c r="C8" s="47">
        <v>20048</v>
      </c>
      <c r="D8" s="48">
        <v>22053</v>
      </c>
      <c r="E8" s="50">
        <v>146350400</v>
      </c>
      <c r="F8" s="49">
        <v>139032880</v>
      </c>
      <c r="G8" s="49">
        <v>117080320</v>
      </c>
      <c r="H8" s="37"/>
      <c r="I8" s="37"/>
      <c r="J8" s="40"/>
      <c r="K8" s="41"/>
    </row>
    <row r="9" spans="1:11" x14ac:dyDescent="0.25">
      <c r="A9" s="38" t="s">
        <v>31</v>
      </c>
      <c r="B9" s="39">
        <v>28</v>
      </c>
      <c r="C9" s="47">
        <v>20062</v>
      </c>
      <c r="D9" s="48">
        <v>22068</v>
      </c>
      <c r="E9" s="50">
        <v>146452600</v>
      </c>
      <c r="F9" s="49">
        <v>139129970</v>
      </c>
      <c r="G9" s="49">
        <v>117162080</v>
      </c>
      <c r="H9" s="37"/>
      <c r="I9" s="37"/>
      <c r="J9" s="40"/>
      <c r="K9" s="41"/>
    </row>
    <row r="10" spans="1:11" x14ac:dyDescent="0.25">
      <c r="A10" s="42" t="s">
        <v>20</v>
      </c>
      <c r="B10" s="43">
        <f>SUM(B3:B9)</f>
        <v>196</v>
      </c>
      <c r="C10" s="44">
        <f t="shared" ref="C10:D10" si="0">SUM(C3:C9)</f>
        <v>166249</v>
      </c>
      <c r="D10" s="44">
        <f t="shared" si="0"/>
        <v>182873.5</v>
      </c>
      <c r="E10" s="45">
        <f t="shared" ref="E10:G10" si="1">SUM(E3:E9)</f>
        <v>1122237700</v>
      </c>
      <c r="F10" s="45">
        <f t="shared" si="1"/>
        <v>1066125815</v>
      </c>
      <c r="G10" s="45">
        <f t="shared" si="1"/>
        <v>897790160</v>
      </c>
      <c r="H10" s="40"/>
      <c r="I10" s="37"/>
      <c r="J10" s="46">
        <f>SUM(J3:J4)</f>
        <v>143732750</v>
      </c>
      <c r="K10" s="46">
        <f>SUM(K3:K4)</f>
        <v>11850750</v>
      </c>
    </row>
    <row r="13" spans="1:11" x14ac:dyDescent="0.25">
      <c r="F13" s="10"/>
      <c r="H13" s="3">
        <f>D10*2300</f>
        <v>420609050</v>
      </c>
    </row>
    <row r="14" spans="1:11" x14ac:dyDescent="0.25">
      <c r="F14" s="2"/>
    </row>
    <row r="16" spans="1:11" x14ac:dyDescent="0.25">
      <c r="E16" s="51">
        <v>1082181200</v>
      </c>
    </row>
  </sheetData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23A0B-E5DE-4902-94B2-9A3541C5C54D}">
  <dimension ref="A35:F52"/>
  <sheetViews>
    <sheetView topLeftCell="A34" zoomScale="130" zoomScaleNormal="130" workbookViewId="0">
      <selection activeCell="F52" sqref="F52"/>
    </sheetView>
  </sheetViews>
  <sheetFormatPr defaultRowHeight="15" x14ac:dyDescent="0.25"/>
  <cols>
    <col min="3" max="3" width="18" customWidth="1"/>
  </cols>
  <sheetData>
    <row r="35" spans="1:6" ht="15.75" thickBot="1" x14ac:dyDescent="0.3"/>
    <row r="36" spans="1:6" ht="15.75" thickBot="1" x14ac:dyDescent="0.3">
      <c r="B36">
        <v>1</v>
      </c>
      <c r="C36" s="24" t="s">
        <v>32</v>
      </c>
      <c r="D36">
        <v>49.28</v>
      </c>
      <c r="E36" s="1">
        <f>D36*10.764</f>
        <v>530.44992000000002</v>
      </c>
      <c r="F36" s="24">
        <v>1</v>
      </c>
    </row>
    <row r="37" spans="1:6" ht="15.75" thickBot="1" x14ac:dyDescent="0.3">
      <c r="A37" s="24"/>
      <c r="B37" s="26">
        <v>2</v>
      </c>
      <c r="C37" s="24" t="s">
        <v>32</v>
      </c>
      <c r="D37" s="24">
        <v>45.46</v>
      </c>
      <c r="E37" s="1">
        <f>D37*10.764</f>
        <v>489.33143999999999</v>
      </c>
      <c r="F37" s="24">
        <v>2</v>
      </c>
    </row>
    <row r="38" spans="1:6" ht="15.75" thickBot="1" x14ac:dyDescent="0.3">
      <c r="A38" s="24"/>
      <c r="B38">
        <v>3</v>
      </c>
      <c r="C38" s="24" t="s">
        <v>32</v>
      </c>
      <c r="D38" s="24">
        <v>46.33</v>
      </c>
      <c r="E38" s="1">
        <f t="shared" ref="E38:E51" si="0">D38*10.764</f>
        <v>498.69611999999995</v>
      </c>
      <c r="F38" s="24">
        <v>2</v>
      </c>
    </row>
    <row r="39" spans="1:6" ht="15.75" thickBot="1" x14ac:dyDescent="0.3">
      <c r="A39" s="24"/>
      <c r="B39" s="26">
        <v>4</v>
      </c>
      <c r="C39" s="24" t="s">
        <v>24</v>
      </c>
      <c r="D39" s="24">
        <v>46.33</v>
      </c>
      <c r="E39" s="1">
        <f t="shared" si="0"/>
        <v>498.69611999999995</v>
      </c>
      <c r="F39" s="24">
        <v>1</v>
      </c>
    </row>
    <row r="40" spans="1:6" ht="15.75" thickBot="1" x14ac:dyDescent="0.3">
      <c r="A40" s="24"/>
      <c r="B40">
        <v>5</v>
      </c>
      <c r="C40" s="24" t="s">
        <v>32</v>
      </c>
      <c r="D40" s="24">
        <v>46.75</v>
      </c>
      <c r="E40" s="1">
        <f t="shared" si="0"/>
        <v>503.21699999999998</v>
      </c>
      <c r="F40" s="24">
        <v>1</v>
      </c>
    </row>
    <row r="41" spans="1:6" ht="15.75" thickBot="1" x14ac:dyDescent="0.3">
      <c r="A41" s="24"/>
      <c r="B41" s="26">
        <v>6</v>
      </c>
      <c r="C41" s="24" t="s">
        <v>32</v>
      </c>
      <c r="D41" s="24">
        <v>46.81</v>
      </c>
      <c r="E41" s="1">
        <f t="shared" si="0"/>
        <v>503.86284000000001</v>
      </c>
      <c r="F41" s="24">
        <v>2</v>
      </c>
    </row>
    <row r="42" spans="1:6" ht="15.75" thickBot="1" x14ac:dyDescent="0.3">
      <c r="A42" s="24"/>
      <c r="B42">
        <v>7</v>
      </c>
      <c r="C42" s="24" t="s">
        <v>32</v>
      </c>
      <c r="D42" s="24">
        <v>57.02</v>
      </c>
      <c r="E42" s="1">
        <f t="shared" si="0"/>
        <v>613.76328000000001</v>
      </c>
      <c r="F42" s="24">
        <v>1</v>
      </c>
    </row>
    <row r="43" spans="1:6" ht="15.75" thickBot="1" x14ac:dyDescent="0.3">
      <c r="A43" s="24"/>
      <c r="B43" s="26">
        <v>8</v>
      </c>
      <c r="C43" s="24" t="s">
        <v>24</v>
      </c>
      <c r="D43" s="24">
        <v>57.02</v>
      </c>
      <c r="E43" s="1">
        <f t="shared" si="0"/>
        <v>613.76328000000001</v>
      </c>
      <c r="F43" s="24">
        <v>1</v>
      </c>
    </row>
    <row r="44" spans="1:6" ht="15.75" thickBot="1" x14ac:dyDescent="0.3">
      <c r="A44" s="24"/>
      <c r="B44">
        <v>9</v>
      </c>
      <c r="C44" s="24" t="s">
        <v>24</v>
      </c>
      <c r="D44" s="24">
        <v>59.22</v>
      </c>
      <c r="E44" s="1">
        <f t="shared" si="0"/>
        <v>637.44407999999999</v>
      </c>
      <c r="F44" s="24">
        <v>1</v>
      </c>
    </row>
    <row r="45" spans="1:6" ht="15.75" thickBot="1" x14ac:dyDescent="0.3">
      <c r="A45" s="24"/>
      <c r="B45" s="26">
        <v>10</v>
      </c>
      <c r="C45" s="24" t="s">
        <v>32</v>
      </c>
      <c r="D45" s="24">
        <v>59.22</v>
      </c>
      <c r="E45" s="1">
        <f t="shared" si="0"/>
        <v>637.44407999999999</v>
      </c>
      <c r="F45" s="24">
        <v>1</v>
      </c>
    </row>
    <row r="46" spans="1:6" ht="15.75" thickBot="1" x14ac:dyDescent="0.3">
      <c r="A46" s="24"/>
      <c r="B46">
        <v>11</v>
      </c>
      <c r="C46" s="24" t="s">
        <v>24</v>
      </c>
      <c r="D46" s="24">
        <v>46.75</v>
      </c>
      <c r="E46" s="1">
        <f t="shared" si="0"/>
        <v>503.21699999999998</v>
      </c>
      <c r="F46" s="24">
        <v>1</v>
      </c>
    </row>
    <row r="47" spans="1:6" ht="15.75" thickBot="1" x14ac:dyDescent="0.3">
      <c r="A47" s="24"/>
      <c r="B47" s="26">
        <v>12</v>
      </c>
      <c r="C47" s="24" t="s">
        <v>24</v>
      </c>
      <c r="D47" s="24">
        <v>44.2</v>
      </c>
      <c r="E47" s="1">
        <f t="shared" si="0"/>
        <v>475.7688</v>
      </c>
      <c r="F47" s="24">
        <v>4</v>
      </c>
    </row>
    <row r="48" spans="1:6" ht="15.75" thickBot="1" x14ac:dyDescent="0.3">
      <c r="A48" s="24"/>
      <c r="B48">
        <v>13</v>
      </c>
      <c r="C48" s="24" t="s">
        <v>32</v>
      </c>
      <c r="D48" s="24">
        <v>44.2</v>
      </c>
      <c r="E48" s="1">
        <f t="shared" si="0"/>
        <v>475.7688</v>
      </c>
      <c r="F48" s="24">
        <v>2</v>
      </c>
    </row>
    <row r="49" spans="1:6" ht="15.75" thickBot="1" x14ac:dyDescent="0.3">
      <c r="A49" s="24"/>
      <c r="B49" s="26">
        <v>14</v>
      </c>
      <c r="C49" s="24" t="s">
        <v>24</v>
      </c>
      <c r="D49" s="24">
        <v>45.46</v>
      </c>
      <c r="E49" s="1">
        <f t="shared" si="0"/>
        <v>489.33143999999999</v>
      </c>
      <c r="F49" s="24">
        <v>2</v>
      </c>
    </row>
    <row r="50" spans="1:6" ht="15.75" thickBot="1" x14ac:dyDescent="0.3">
      <c r="A50" s="24"/>
      <c r="B50">
        <v>15</v>
      </c>
      <c r="C50" s="24" t="s">
        <v>24</v>
      </c>
      <c r="D50" s="24">
        <v>46.81</v>
      </c>
      <c r="E50" s="1">
        <f t="shared" si="0"/>
        <v>503.86284000000001</v>
      </c>
      <c r="F50" s="24">
        <v>1</v>
      </c>
    </row>
    <row r="51" spans="1:6" ht="15.75" thickBot="1" x14ac:dyDescent="0.3">
      <c r="A51" s="24"/>
      <c r="B51" s="26">
        <v>16</v>
      </c>
      <c r="C51" s="24" t="s">
        <v>24</v>
      </c>
      <c r="D51" s="24">
        <v>49.28</v>
      </c>
      <c r="E51" s="1">
        <f t="shared" si="0"/>
        <v>530.44992000000002</v>
      </c>
      <c r="F51" s="24">
        <v>1</v>
      </c>
    </row>
    <row r="52" spans="1:6" x14ac:dyDescent="0.25">
      <c r="F52" s="25">
        <f>SUM(F36:F51)</f>
        <v>24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82"/>
  <sheetViews>
    <sheetView zoomScale="130" zoomScaleNormal="130" workbookViewId="0">
      <selection activeCell="G7" sqref="G7:G16"/>
    </sheetView>
  </sheetViews>
  <sheetFormatPr defaultRowHeight="15" x14ac:dyDescent="0.25"/>
  <cols>
    <col min="1" max="1" width="12.85546875" customWidth="1"/>
  </cols>
  <sheetData>
    <row r="1" spans="1:7" ht="19.5" customHeight="1" x14ac:dyDescent="0.25">
      <c r="A1" s="23" t="s">
        <v>33</v>
      </c>
    </row>
    <row r="2" spans="1:7" ht="17.25" customHeight="1" x14ac:dyDescent="0.25">
      <c r="A2" t="s">
        <v>34</v>
      </c>
      <c r="B2">
        <v>1</v>
      </c>
      <c r="C2" s="37" t="s">
        <v>35</v>
      </c>
      <c r="D2">
        <v>77.31</v>
      </c>
      <c r="E2" s="1">
        <f>D2*10.764</f>
        <v>832.16484000000003</v>
      </c>
      <c r="F2">
        <v>6.53</v>
      </c>
      <c r="G2" s="1">
        <f t="shared" ref="E2:G16" si="0">F2*10.764</f>
        <v>70.288920000000005</v>
      </c>
    </row>
    <row r="3" spans="1:7" x14ac:dyDescent="0.25">
      <c r="B3">
        <v>2</v>
      </c>
      <c r="C3" t="s">
        <v>22</v>
      </c>
      <c r="D3">
        <v>44.2</v>
      </c>
      <c r="E3" s="1">
        <f t="shared" si="0"/>
        <v>475.7688</v>
      </c>
      <c r="F3">
        <v>6.53</v>
      </c>
      <c r="G3" s="1">
        <f t="shared" si="0"/>
        <v>70.288920000000005</v>
      </c>
    </row>
    <row r="4" spans="1:7" x14ac:dyDescent="0.25">
      <c r="B4">
        <v>3</v>
      </c>
      <c r="C4" t="s">
        <v>22</v>
      </c>
      <c r="D4">
        <v>46.81</v>
      </c>
      <c r="E4" s="1">
        <f t="shared" si="0"/>
        <v>503.86284000000001</v>
      </c>
      <c r="F4">
        <v>6.81</v>
      </c>
      <c r="G4" s="1">
        <f t="shared" si="0"/>
        <v>73.302839999999989</v>
      </c>
    </row>
    <row r="5" spans="1:7" x14ac:dyDescent="0.25">
      <c r="B5">
        <v>4</v>
      </c>
      <c r="C5" t="s">
        <v>22</v>
      </c>
      <c r="D5">
        <v>46.33</v>
      </c>
      <c r="E5" s="1">
        <f t="shared" si="0"/>
        <v>498.69611999999995</v>
      </c>
      <c r="F5">
        <v>5.13</v>
      </c>
      <c r="G5" s="1">
        <f t="shared" si="0"/>
        <v>55.219319999999996</v>
      </c>
    </row>
    <row r="7" spans="1:7" x14ac:dyDescent="0.25">
      <c r="A7" s="23" t="s">
        <v>26</v>
      </c>
      <c r="B7">
        <v>1</v>
      </c>
      <c r="C7" t="s">
        <v>22</v>
      </c>
      <c r="D7">
        <v>44.2</v>
      </c>
      <c r="E7" s="1">
        <f t="shared" si="0"/>
        <v>475.7688</v>
      </c>
      <c r="F7">
        <v>6.53</v>
      </c>
      <c r="G7" s="1">
        <f t="shared" ref="G7" si="1">F7*10.764</f>
        <v>70.288920000000005</v>
      </c>
    </row>
    <row r="8" spans="1:7" x14ac:dyDescent="0.25">
      <c r="B8">
        <v>2</v>
      </c>
      <c r="C8" t="s">
        <v>22</v>
      </c>
      <c r="D8">
        <v>44.2</v>
      </c>
      <c r="E8" s="1">
        <f t="shared" si="0"/>
        <v>475.7688</v>
      </c>
      <c r="F8">
        <v>6.53</v>
      </c>
      <c r="G8" s="1">
        <f t="shared" ref="G8" si="2">F8*10.764</f>
        <v>70.288920000000005</v>
      </c>
    </row>
    <row r="9" spans="1:7" x14ac:dyDescent="0.25">
      <c r="B9">
        <v>3</v>
      </c>
      <c r="C9" t="s">
        <v>22</v>
      </c>
      <c r="D9">
        <v>46.81</v>
      </c>
      <c r="E9" s="1">
        <f t="shared" si="0"/>
        <v>503.86284000000001</v>
      </c>
      <c r="F9">
        <v>6.81</v>
      </c>
      <c r="G9" s="1">
        <f t="shared" ref="G9" si="3">F9*10.764</f>
        <v>73.302839999999989</v>
      </c>
    </row>
    <row r="10" spans="1:7" x14ac:dyDescent="0.25">
      <c r="B10">
        <v>4</v>
      </c>
      <c r="C10" t="s">
        <v>22</v>
      </c>
      <c r="D10">
        <v>46.33</v>
      </c>
      <c r="E10" s="1">
        <f t="shared" si="0"/>
        <v>498.69611999999995</v>
      </c>
      <c r="F10">
        <v>5.13</v>
      </c>
      <c r="G10" s="1">
        <f t="shared" ref="G10" si="4">F10*10.764</f>
        <v>55.219319999999996</v>
      </c>
    </row>
    <row r="11" spans="1:7" x14ac:dyDescent="0.25">
      <c r="B11">
        <v>5</v>
      </c>
      <c r="C11" t="s">
        <v>21</v>
      </c>
      <c r="D11">
        <v>59.22</v>
      </c>
      <c r="E11" s="1">
        <f t="shared" si="0"/>
        <v>637.44407999999999</v>
      </c>
      <c r="F11">
        <v>8.3699999999999992</v>
      </c>
      <c r="G11" s="1">
        <f t="shared" ref="G11" si="5">F11*10.764</f>
        <v>90.094679999999983</v>
      </c>
    </row>
    <row r="12" spans="1:7" x14ac:dyDescent="0.25">
      <c r="B12">
        <v>6</v>
      </c>
      <c r="C12" t="s">
        <v>22</v>
      </c>
      <c r="D12">
        <v>45.46</v>
      </c>
      <c r="E12" s="1">
        <f t="shared" si="0"/>
        <v>489.33143999999999</v>
      </c>
      <c r="F12">
        <v>5.37</v>
      </c>
      <c r="G12" s="1">
        <f t="shared" ref="G12" si="6">F12*10.764</f>
        <v>57.802679999999995</v>
      </c>
    </row>
    <row r="13" spans="1:7" x14ac:dyDescent="0.25">
      <c r="B13">
        <v>7</v>
      </c>
      <c r="C13" t="s">
        <v>22</v>
      </c>
      <c r="D13">
        <v>45.46</v>
      </c>
      <c r="E13" s="1">
        <f t="shared" si="0"/>
        <v>489.33143999999999</v>
      </c>
      <c r="F13">
        <v>5.37</v>
      </c>
      <c r="G13" s="1">
        <f t="shared" ref="G13" si="7">F13*10.764</f>
        <v>57.802679999999995</v>
      </c>
    </row>
    <row r="14" spans="1:7" x14ac:dyDescent="0.25">
      <c r="B14">
        <v>8</v>
      </c>
      <c r="C14" t="s">
        <v>22</v>
      </c>
      <c r="D14">
        <v>49.28</v>
      </c>
      <c r="E14" s="1">
        <f t="shared" si="0"/>
        <v>530.44992000000002</v>
      </c>
      <c r="F14">
        <v>6.81</v>
      </c>
      <c r="G14" s="1">
        <f t="shared" ref="G14" si="8">F14*10.764</f>
        <v>73.302839999999989</v>
      </c>
    </row>
    <row r="15" spans="1:7" ht="13.5" customHeight="1" x14ac:dyDescent="0.25">
      <c r="B15">
        <v>9</v>
      </c>
      <c r="C15" t="s">
        <v>22</v>
      </c>
      <c r="D15">
        <v>46.75</v>
      </c>
      <c r="E15" s="1">
        <f t="shared" si="0"/>
        <v>503.21699999999998</v>
      </c>
      <c r="F15">
        <v>5.13</v>
      </c>
      <c r="G15" s="1">
        <f t="shared" ref="G15" si="9">F15*10.764</f>
        <v>55.219319999999996</v>
      </c>
    </row>
    <row r="16" spans="1:7" ht="13.5" customHeight="1" x14ac:dyDescent="0.25">
      <c r="B16">
        <v>10</v>
      </c>
      <c r="C16" t="s">
        <v>21</v>
      </c>
      <c r="D16">
        <v>57.02</v>
      </c>
      <c r="E16" s="1">
        <f t="shared" si="0"/>
        <v>613.76328000000001</v>
      </c>
      <c r="F16">
        <v>8.9700000000000006</v>
      </c>
      <c r="G16" s="1">
        <f t="shared" ref="G16" si="10">F16*10.764</f>
        <v>96.553079999999994</v>
      </c>
    </row>
    <row r="17" ht="13.5" customHeight="1" x14ac:dyDescent="0.25"/>
    <row r="18" ht="13.5" customHeight="1" x14ac:dyDescent="0.25"/>
    <row r="19" ht="13.5" customHeight="1" x14ac:dyDescent="0.25"/>
    <row r="82" ht="21.75" customHeigh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D4:P19"/>
  <sheetViews>
    <sheetView topLeftCell="A10" zoomScaleNormal="100" workbookViewId="0">
      <selection activeCell="J28" sqref="J28:N43"/>
    </sheetView>
  </sheetViews>
  <sheetFormatPr defaultRowHeight="15" x14ac:dyDescent="0.25"/>
  <cols>
    <col min="8" max="8" width="21.85546875" customWidth="1"/>
    <col min="10" max="10" width="14.28515625" bestFit="1" customWidth="1"/>
    <col min="14" max="15" width="14.28515625" bestFit="1" customWidth="1"/>
  </cols>
  <sheetData>
    <row r="4" spans="4:16" x14ac:dyDescent="0.25">
      <c r="J4" s="3"/>
      <c r="K4" s="2"/>
      <c r="M4" s="7"/>
      <c r="N4" s="8"/>
      <c r="O4" s="8">
        <f>M4+N4+J4</f>
        <v>0</v>
      </c>
      <c r="P4" s="2" t="e">
        <f>O4/G4</f>
        <v>#DIV/0!</v>
      </c>
    </row>
    <row r="5" spans="4:16" x14ac:dyDescent="0.25">
      <c r="J5" s="3"/>
      <c r="K5" s="2"/>
      <c r="M5" s="7"/>
      <c r="N5" s="8"/>
      <c r="O5" s="7"/>
    </row>
    <row r="6" spans="4:16" x14ac:dyDescent="0.25">
      <c r="J6" s="3"/>
      <c r="K6" s="2"/>
      <c r="L6" s="2"/>
      <c r="M6" s="7"/>
      <c r="N6" s="7"/>
      <c r="O6" s="7"/>
    </row>
    <row r="7" spans="4:16" x14ac:dyDescent="0.25">
      <c r="J7" s="3"/>
      <c r="K7" s="2"/>
    </row>
    <row r="8" spans="4:16" x14ac:dyDescent="0.25">
      <c r="J8" s="3"/>
      <c r="K8" s="2"/>
    </row>
    <row r="9" spans="4:16" x14ac:dyDescent="0.25">
      <c r="J9" s="3"/>
      <c r="K9" s="2"/>
      <c r="L9" s="2"/>
    </row>
    <row r="10" spans="4:16" x14ac:dyDescent="0.25">
      <c r="D10" s="7"/>
      <c r="E10" s="7"/>
      <c r="F10" s="7"/>
      <c r="G10" s="7"/>
      <c r="H10" s="7"/>
      <c r="J10" s="3"/>
      <c r="K10" s="8"/>
      <c r="L10" s="2"/>
    </row>
    <row r="11" spans="4:16" x14ac:dyDescent="0.25">
      <c r="D11" s="7"/>
      <c r="E11" s="7"/>
      <c r="F11" s="7"/>
      <c r="G11" s="7"/>
      <c r="H11" s="7"/>
      <c r="J11" s="3"/>
      <c r="K11" s="8"/>
      <c r="L11" s="2"/>
    </row>
    <row r="12" spans="4:16" x14ac:dyDescent="0.25">
      <c r="D12" s="7"/>
      <c r="E12" s="7"/>
      <c r="F12" s="7"/>
      <c r="G12" s="7"/>
      <c r="J12" s="3"/>
      <c r="K12" s="8"/>
      <c r="L12" s="2"/>
    </row>
    <row r="13" spans="4:16" x14ac:dyDescent="0.25">
      <c r="D13" s="7"/>
      <c r="E13" s="7"/>
      <c r="F13" s="7"/>
      <c r="G13" s="7"/>
      <c r="H13" s="7"/>
      <c r="J13" s="3"/>
      <c r="K13" s="8"/>
      <c r="L13" s="2"/>
    </row>
    <row r="14" spans="4:16" x14ac:dyDescent="0.25">
      <c r="D14" s="7"/>
      <c r="E14" s="7"/>
      <c r="F14" s="7"/>
      <c r="G14" s="7"/>
      <c r="H14" s="7"/>
      <c r="J14" s="10"/>
      <c r="K14" s="8"/>
      <c r="L14" s="2"/>
    </row>
    <row r="15" spans="4:16" x14ac:dyDescent="0.25">
      <c r="D15" s="7"/>
      <c r="E15" s="7"/>
      <c r="F15" s="7"/>
      <c r="G15" s="7"/>
      <c r="H15" s="7"/>
      <c r="K15" s="8"/>
      <c r="L15" s="2"/>
    </row>
    <row r="16" spans="4:16" x14ac:dyDescent="0.25">
      <c r="D16" s="7"/>
      <c r="E16" s="7"/>
      <c r="F16" s="7"/>
      <c r="G16" s="7"/>
      <c r="H16" s="7"/>
      <c r="K16" s="8"/>
      <c r="L16" s="2"/>
    </row>
    <row r="17" spans="4:12" x14ac:dyDescent="0.25">
      <c r="D17" s="7"/>
      <c r="E17" s="7"/>
      <c r="F17" s="7"/>
      <c r="G17" s="7"/>
      <c r="H17" s="7"/>
      <c r="K17" s="8"/>
      <c r="L17" s="2"/>
    </row>
    <row r="18" spans="4:12" x14ac:dyDescent="0.25">
      <c r="D18" s="7"/>
      <c r="E18" s="7"/>
      <c r="F18" s="7"/>
      <c r="G18" s="7"/>
      <c r="H18" s="7"/>
      <c r="K18" s="8"/>
      <c r="L18" s="2"/>
    </row>
    <row r="19" spans="4:12" x14ac:dyDescent="0.25">
      <c r="D19" s="1"/>
      <c r="L19" s="2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Vastu Tower</vt:lpstr>
      <vt:lpstr>Total</vt:lpstr>
      <vt:lpstr>RERA</vt:lpstr>
      <vt:lpstr>Typical </vt:lpstr>
      <vt:lpstr>RR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2025-03-18T11:23:09Z</dcterms:modified>
</cp:coreProperties>
</file>