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14" i="16" l="1"/>
  <c r="O11" i="16"/>
  <c r="N11" i="16"/>
  <c r="R12" i="15"/>
  <c r="P9" i="15"/>
  <c r="O9" i="15"/>
  <c r="T21" i="14"/>
  <c r="S16" i="14"/>
  <c r="R16" i="14"/>
  <c r="S12" i="13"/>
  <c r="Q10" i="13"/>
  <c r="P10" i="13"/>
  <c r="I31" i="4"/>
  <c r="G31" i="4"/>
  <c r="G30" i="4"/>
  <c r="G29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6" i="4" l="1"/>
  <c r="H4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<sst xmlns="http://schemas.openxmlformats.org/spreadsheetml/2006/main" count="50" uniqueCount="44">
  <si>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</si>
  <si>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</si>
  <si>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</si>
  <si>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</si>
  <si>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</si>
  <si>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</si>
  <si>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</si>
  <si>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</si>
  <si>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</si>
  <si>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</si>
  <si>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</si>
  <si>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</si>
  <si>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</si>
  <si>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</si>
  <si>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</si>
  <si>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</si>
  <si>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</si>
  <si>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</si>
  <si>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</si>
  <si>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</si>
  <si>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</si>
  <si>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</si>
  <si>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</si>
  <si>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</si>
  <si>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</si>
  <si>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</si>
  <si>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</si>
  <si>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</si>
  <si>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</si>
  <si>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</si>
  <si>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</si>
  <si>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</si>
  <si>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</si>
  <si>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</si>
  <si>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</si>
  <si>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</si>
  <si>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</si>
  <si>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</si>
  <si>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</si>
  <si>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</si>
  <si>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</si>
  <si>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</t>
  </si>
  <si>
    <t>As per Rera</t>
  </si>
  <si>
    <t>State Bank of India ( RACPC Sion ) - Bhagwatilal Purohit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</si>
</sst>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13</xdr:col>
      <xdr:colOff>58009</xdr:colOff>
      <xdr:row>27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6154009" cy="517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14</xdr:col>
      <xdr:colOff>19904</xdr:colOff>
      <xdr:row>34</xdr:row>
      <xdr:rowOff>19771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6115904" cy="5163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77061</xdr:colOff>
      <xdr:row>29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73061" cy="5287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115167</xdr:colOff>
      <xdr:row>31</xdr:row>
      <xdr:rowOff>76935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211167" cy="52680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19</xdr:col>
      <xdr:colOff>496816</xdr:colOff>
      <xdr:row>37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10860016" cy="5715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25</xdr:col>
      <xdr:colOff>220467</xdr:colOff>
      <xdr:row>30</xdr:row>
      <xdr:rowOff>67482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0"/>
          <a:ext cx="9974067" cy="5782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10" zoomScaleNormal="100" workbookViewId="0">
      <selection activeCell="I18" sqref="I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462</v>
      </c>
      <c r="C3" s="4">
        <f>B3*1.2</f>
        <v>554.4</v>
      </c>
      <c r="D3" s="4">
        <f t="shared" ref="D3:D9" si="2">C3*1.2</f>
        <v>665.28</v>
      </c>
      <c r="E3" s="5">
        <f t="shared" ref="E3:E9" si="3">R3</f>
        <v>2772750</v>
      </c>
      <c r="F3" s="9">
        <f t="shared" ref="F3:F9" si="4">ROUND((E3/B3),0)</f>
        <v>6002</v>
      </c>
      <c r="G3" s="9">
        <f t="shared" ref="G3:G9" si="5">ROUND((E3/C3),0)</f>
        <v>5001</v>
      </c>
      <c r="H3" s="9">
        <f t="shared" ref="H3:H9" si="6">ROUND((E3/D3),0)</f>
        <v>4168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462</v>
      </c>
      <c r="R3" s="2">
        <v>2772750</v>
      </c>
    </row>
    <row r="4" spans="1:20" x14ac:dyDescent="0.25">
      <c r="A4" s="4">
        <f t="shared" si="0"/>
        <v>0</v>
      </c>
      <c r="B4" s="4">
        <f t="shared" si="1"/>
        <v>443</v>
      </c>
      <c r="C4" s="4">
        <f t="shared" ref="C4:C9" si="9">B4*1.2</f>
        <v>531.6</v>
      </c>
      <c r="D4" s="4">
        <f t="shared" si="2"/>
        <v>637.91999999999996</v>
      </c>
      <c r="E4" s="5">
        <f t="shared" si="3"/>
        <v>2757400</v>
      </c>
      <c r="F4" s="9">
        <f t="shared" si="4"/>
        <v>6224</v>
      </c>
      <c r="G4" s="9">
        <f t="shared" si="5"/>
        <v>5187</v>
      </c>
      <c r="H4" s="9">
        <f t="shared" si="6"/>
        <v>4322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443</v>
      </c>
      <c r="R4" s="2">
        <v>2757400</v>
      </c>
    </row>
    <row r="5" spans="1:20" s="44" customFormat="1" x14ac:dyDescent="0.25">
      <c r="A5" s="45">
        <f t="shared" si="0"/>
        <v>0</v>
      </c>
      <c r="B5" s="45">
        <f t="shared" si="1"/>
        <v>443</v>
      </c>
      <c r="C5" s="45">
        <f t="shared" si="9"/>
        <v>531.6</v>
      </c>
      <c r="D5" s="45">
        <f t="shared" si="2"/>
        <v>637.91999999999996</v>
      </c>
      <c r="E5" s="46">
        <f t="shared" si="3"/>
        <v>3016600</v>
      </c>
      <c r="F5" s="45">
        <f t="shared" si="4"/>
        <v>6809</v>
      </c>
      <c r="G5" s="45">
        <f t="shared" si="5"/>
        <v>5675</v>
      </c>
      <c r="H5" s="45">
        <f t="shared" si="6"/>
        <v>4729</v>
      </c>
      <c r="I5" s="45" t="e">
        <f>#REF!</f>
        <v>#REF!</v>
      </c>
      <c r="J5" s="45">
        <f t="shared" si="7"/>
        <v>0</v>
      </c>
      <c r="O5" s="44">
        <v>0</v>
      </c>
      <c r="P5" s="44">
        <f t="shared" si="8"/>
        <v>0</v>
      </c>
      <c r="Q5" s="44">
        <v>443</v>
      </c>
      <c r="R5" s="47">
        <v>3016600</v>
      </c>
    </row>
    <row r="6" spans="1:20" s="44" customFormat="1" x14ac:dyDescent="0.25">
      <c r="A6" s="45">
        <f t="shared" si="0"/>
        <v>0</v>
      </c>
      <c r="B6" s="45">
        <f t="shared" si="1"/>
        <v>645</v>
      </c>
      <c r="C6" s="45">
        <f t="shared" si="9"/>
        <v>774</v>
      </c>
      <c r="D6" s="45">
        <f t="shared" si="2"/>
        <v>928.8</v>
      </c>
      <c r="E6" s="46">
        <f t="shared" si="3"/>
        <v>4363500</v>
      </c>
      <c r="F6" s="45">
        <f t="shared" si="4"/>
        <v>6765</v>
      </c>
      <c r="G6" s="45">
        <f t="shared" si="5"/>
        <v>5638</v>
      </c>
      <c r="H6" s="45">
        <f t="shared" si="6"/>
        <v>4698</v>
      </c>
      <c r="I6" s="45" t="e">
        <f>#REF!</f>
        <v>#REF!</v>
      </c>
      <c r="J6" s="45">
        <f t="shared" si="7"/>
        <v>0</v>
      </c>
      <c r="O6" s="44">
        <v>0</v>
      </c>
      <c r="P6" s="44">
        <f t="shared" si="8"/>
        <v>0</v>
      </c>
      <c r="Q6" s="44">
        <v>645</v>
      </c>
      <c r="R6" s="47">
        <v>4363500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3:Q9" si="1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5" si="32">N16</f>
        <v>0</v>
      </c>
      <c r="B16" s="45">
        <f t="shared" ref="B16:B25" si="33">Q16</f>
        <v>540</v>
      </c>
      <c r="C16" s="45">
        <f t="shared" ref="C16:C25" si="34">B16*1.2</f>
        <v>648</v>
      </c>
      <c r="D16" s="45">
        <f t="shared" ref="D16:D25" si="35">C16*1.2</f>
        <v>777.6</v>
      </c>
      <c r="E16" s="46">
        <f t="shared" ref="E16:E25" si="36">R16</f>
        <v>5000000</v>
      </c>
      <c r="F16" s="45">
        <f t="shared" ref="F16:F25" si="37">ROUND((E16/B16),0)</f>
        <v>9259</v>
      </c>
      <c r="G16" s="45">
        <f t="shared" ref="G16:G25" si="38">ROUND((E16/C16),0)</f>
        <v>7716</v>
      </c>
      <c r="H16" s="45">
        <f t="shared" ref="H16:H25" si="39">ROUND((E16/D16),0)</f>
        <v>6430</v>
      </c>
      <c r="I16" s="45" t="e">
        <f>#REF!</f>
        <v>#REF!</v>
      </c>
      <c r="J16" s="45">
        <f t="shared" ref="J16:J25" si="40">S16</f>
        <v>0</v>
      </c>
      <c r="O16" s="44">
        <v>0</v>
      </c>
      <c r="P16" s="44">
        <f t="shared" ref="P16:Q25" si="41">O16/1.2</f>
        <v>0</v>
      </c>
      <c r="Q16" s="44">
        <v>540</v>
      </c>
      <c r="R16" s="47">
        <v>5000000</v>
      </c>
    </row>
    <row r="17" spans="1:25" s="44" customFormat="1" x14ac:dyDescent="0.25">
      <c r="A17" s="45">
        <f t="shared" si="32"/>
        <v>0</v>
      </c>
      <c r="B17" s="45">
        <f t="shared" si="33"/>
        <v>321</v>
      </c>
      <c r="C17" s="45">
        <f t="shared" si="34"/>
        <v>385.2</v>
      </c>
      <c r="D17" s="45">
        <f t="shared" si="35"/>
        <v>462.23999999999995</v>
      </c>
      <c r="E17" s="46">
        <f t="shared" si="36"/>
        <v>3424000</v>
      </c>
      <c r="F17" s="45">
        <f t="shared" si="37"/>
        <v>10667</v>
      </c>
      <c r="G17" s="45">
        <f t="shared" si="38"/>
        <v>8889</v>
      </c>
      <c r="H17" s="45">
        <f t="shared" si="39"/>
        <v>7407</v>
      </c>
      <c r="I17" s="45" t="e">
        <f>#REF!</f>
        <v>#REF!</v>
      </c>
      <c r="J17" s="45">
        <f t="shared" si="40"/>
        <v>0</v>
      </c>
      <c r="O17" s="44">
        <v>0</v>
      </c>
      <c r="P17" s="44">
        <f t="shared" si="41"/>
        <v>0</v>
      </c>
      <c r="Q17" s="44">
        <v>321</v>
      </c>
      <c r="R17" s="47">
        <v>3424000</v>
      </c>
    </row>
    <row r="18" spans="1:25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7500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5000</v>
      </c>
      <c r="X28" s="22"/>
    </row>
    <row r="29" spans="1:25" ht="15.75" x14ac:dyDescent="0.25">
      <c r="E29" t="s">
        <v>40</v>
      </c>
      <c r="F29" s="7">
        <v>50.2</v>
      </c>
      <c r="G29" s="6">
        <f>F29*10.764</f>
        <v>540.3528</v>
      </c>
      <c r="H29" s="6"/>
      <c r="I29">
        <v>540</v>
      </c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41</v>
      </c>
      <c r="F30" s="7">
        <v>9.69</v>
      </c>
      <c r="G30" s="6">
        <f>F30*10.764</f>
        <v>104.30315999999999</v>
      </c>
      <c r="I30">
        <v>104</v>
      </c>
      <c r="S30" s="10"/>
      <c r="T30" s="10"/>
      <c r="U30" s="17" t="s">
        <v>17</v>
      </c>
      <c r="V30" s="23"/>
      <c r="W30" s="24">
        <f>X30-X31</f>
        <v>-1</v>
      </c>
      <c r="X30" s="25">
        <v>2025</v>
      </c>
    </row>
    <row r="31" spans="1:25" ht="15.75" x14ac:dyDescent="0.25">
      <c r="G31">
        <f>SUM(G29:G30)</f>
        <v>644.65596000000005</v>
      </c>
      <c r="I31">
        <f>SUM(I29:I30)</f>
        <v>644</v>
      </c>
      <c r="S31" s="10"/>
      <c r="T31" s="10"/>
      <c r="U31" s="17" t="s">
        <v>18</v>
      </c>
      <c r="V31" s="23"/>
      <c r="W31" s="24">
        <f>W32-W30</f>
        <v>61</v>
      </c>
      <c r="X31" s="31">
        <v>2026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43</v>
      </c>
      <c r="Q33" s="42"/>
      <c r="R33" s="42"/>
      <c r="S33" s="42"/>
      <c r="T33" s="43"/>
      <c r="U33" s="21" t="s">
        <v>20</v>
      </c>
      <c r="V33" s="23"/>
      <c r="W33" s="24">
        <f>90*W30/W32</f>
        <v>-1.5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T36" s="44"/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5000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7500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644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4830000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4733400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3864000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1610000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10062.5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S44"/>
  <sheetViews>
    <sheetView topLeftCell="D4" zoomScaleNormal="100" workbookViewId="0">
      <selection activeCell="S9" sqref="S9:S12"/>
    </sheetView>
  </sheetViews>
  <sheetFormatPr defaultRowHeight="15" x14ac:dyDescent="0.25"/>
  <cols>
    <col min="19" max="19" width="16.42578125" customWidth="1"/>
  </cols>
  <sheetData>
    <row r="8" spans="16:19" x14ac:dyDescent="0.25">
      <c r="P8">
        <v>31.4</v>
      </c>
    </row>
    <row r="9" spans="16:19" x14ac:dyDescent="0.25">
      <c r="P9">
        <v>11.51</v>
      </c>
      <c r="S9">
        <v>2567250</v>
      </c>
    </row>
    <row r="10" spans="16:19" x14ac:dyDescent="0.25">
      <c r="P10">
        <f>SUM(P8:P9)</f>
        <v>42.91</v>
      </c>
      <c r="Q10">
        <f>P10*10.764</f>
        <v>461.88323999999994</v>
      </c>
      <c r="S10">
        <v>179800</v>
      </c>
    </row>
    <row r="11" spans="16:19" x14ac:dyDescent="0.25">
      <c r="S11">
        <v>25700</v>
      </c>
    </row>
    <row r="12" spans="16:19" x14ac:dyDescent="0.25">
      <c r="S12">
        <f>SUM(S9:S11)</f>
        <v>2772750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4:T21"/>
  <sheetViews>
    <sheetView topLeftCell="D12" workbookViewId="0">
      <selection activeCell="S22" sqref="S22"/>
    </sheetView>
  </sheetViews>
  <sheetFormatPr defaultRowHeight="15" x14ac:dyDescent="0.25"/>
  <cols>
    <col min="20" max="20" width="16.85546875" customWidth="1"/>
  </cols>
  <sheetData>
    <row r="14" spans="18:19" x14ac:dyDescent="0.25">
      <c r="R14">
        <v>31.4</v>
      </c>
    </row>
    <row r="15" spans="18:19" x14ac:dyDescent="0.25">
      <c r="R15">
        <v>9.73</v>
      </c>
    </row>
    <row r="16" spans="18:19" x14ac:dyDescent="0.25">
      <c r="R16">
        <f>SUM(R14:R15)</f>
        <v>41.129999999999995</v>
      </c>
      <c r="S16">
        <f>R16*10.764</f>
        <v>442.72331999999994</v>
      </c>
    </row>
    <row r="18" spans="20:20" x14ac:dyDescent="0.25">
      <c r="T18">
        <v>2553000</v>
      </c>
    </row>
    <row r="19" spans="20:20" x14ac:dyDescent="0.25">
      <c r="T19">
        <v>178800</v>
      </c>
    </row>
    <row r="20" spans="20:20" x14ac:dyDescent="0.25">
      <c r="T20">
        <v>25600</v>
      </c>
    </row>
    <row r="21" spans="20:20" x14ac:dyDescent="0.25">
      <c r="T21">
        <f>SUM(T18:T20)</f>
        <v>2757400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2"/>
  <sheetViews>
    <sheetView topLeftCell="A4" zoomScaleNormal="100" workbookViewId="0">
      <selection activeCell="R15" sqref="R15"/>
    </sheetView>
  </sheetViews>
  <sheetFormatPr defaultRowHeight="15" x14ac:dyDescent="0.25"/>
  <cols>
    <col min="18" max="18" width="18.140625" customWidth="1"/>
  </cols>
  <sheetData>
    <row r="2" spans="1:18" x14ac:dyDescent="0.25">
      <c r="A2" s="6"/>
    </row>
    <row r="7" spans="1:18" x14ac:dyDescent="0.25">
      <c r="O7">
        <v>31.4</v>
      </c>
    </row>
    <row r="8" spans="1:18" x14ac:dyDescent="0.25">
      <c r="O8">
        <v>9.73</v>
      </c>
    </row>
    <row r="9" spans="1:18" x14ac:dyDescent="0.25">
      <c r="O9">
        <f>SUM(O7:O8)</f>
        <v>41.129999999999995</v>
      </c>
      <c r="P9">
        <f>O9*10.764</f>
        <v>442.72331999999994</v>
      </c>
      <c r="R9">
        <v>2793000</v>
      </c>
    </row>
    <row r="10" spans="1:18" x14ac:dyDescent="0.25">
      <c r="R10">
        <v>195600</v>
      </c>
    </row>
    <row r="11" spans="1:18" x14ac:dyDescent="0.25">
      <c r="R11">
        <v>28000</v>
      </c>
    </row>
    <row r="12" spans="1:18" x14ac:dyDescent="0.25">
      <c r="R12">
        <f>SUM(R9:R11)</f>
        <v>3016600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9:Q19"/>
  <sheetViews>
    <sheetView topLeftCell="A10" zoomScaleNormal="100" workbookViewId="0">
      <selection activeCell="N27" sqref="N27"/>
    </sheetView>
  </sheetViews>
  <sheetFormatPr defaultRowHeight="15" x14ac:dyDescent="0.25"/>
  <cols>
    <col min="17" max="17" width="12.7109375" customWidth="1"/>
  </cols>
  <sheetData>
    <row r="9" spans="14:17" x14ac:dyDescent="0.25">
      <c r="N9">
        <v>50.2</v>
      </c>
    </row>
    <row r="10" spans="14:17" x14ac:dyDescent="0.25">
      <c r="N10">
        <v>9.69</v>
      </c>
    </row>
    <row r="11" spans="14:17" x14ac:dyDescent="0.25">
      <c r="N11">
        <f>SUM(N9:N10)</f>
        <v>59.89</v>
      </c>
      <c r="O11">
        <f>N11*10.764</f>
        <v>644.65595999999994</v>
      </c>
      <c r="Q11">
        <v>4050000</v>
      </c>
    </row>
    <row r="12" spans="14:17" x14ac:dyDescent="0.25">
      <c r="Q12">
        <v>283500</v>
      </c>
    </row>
    <row r="13" spans="14:17" x14ac:dyDescent="0.25">
      <c r="Q13">
        <v>30000</v>
      </c>
    </row>
    <row r="14" spans="14:17" x14ac:dyDescent="0.25">
      <c r="Q14">
        <f>SUM(Q11:Q13)</f>
        <v>4363500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2025-03-19T06:25:51Z</dcterms:modified>
</cp:coreProperties>
</file>