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7" sheetId="7" r:id="rId3"/>
    <sheet name="Sheet8" sheetId="8" r:id="rId4"/>
    <sheet name="Sheet3" sheetId="3" r:id="rId5"/>
    <sheet name="Sheet4" sheetId="4" r:id="rId6"/>
    <sheet name="Sheet5" sheetId="5" r:id="rId7"/>
    <sheet name="Sheet6" sheetId="6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9" i="1" l="1"/>
  <c r="L3" i="1"/>
  <c r="L5" i="1" s="1"/>
  <c r="L12" i="1"/>
  <c r="P7" i="8"/>
  <c r="P6" i="8"/>
  <c r="S5" i="7"/>
  <c r="R5" i="7"/>
  <c r="F9" i="1"/>
  <c r="L2" i="1"/>
  <c r="P8" i="1" l="1"/>
  <c r="P9" i="1" s="1"/>
  <c r="P6" i="1"/>
  <c r="P4" i="1"/>
  <c r="P10" i="1" s="1"/>
  <c r="P11" i="1" s="1"/>
  <c r="R3" i="1"/>
  <c r="S3" i="1" s="1"/>
  <c r="P3" i="1"/>
  <c r="P12" i="1" s="1"/>
  <c r="P13" i="1" s="1"/>
  <c r="P16" i="1" s="1"/>
  <c r="S2" i="1"/>
  <c r="P17" i="1" l="1"/>
  <c r="P20" i="1"/>
  <c r="P18" i="1"/>
  <c r="F10" i="1"/>
  <c r="E9" i="1"/>
  <c r="E10" i="1"/>
  <c r="B10" i="1"/>
  <c r="B9" i="1"/>
  <c r="E8" i="1"/>
</calcChain>
</file>

<file path=xl/sharedStrings.xml><?xml version="1.0" encoding="utf-8"?>
<sst xmlns="http://schemas.openxmlformats.org/spreadsheetml/2006/main" count="27" uniqueCount="26">
  <si>
    <t>IGR</t>
  </si>
  <si>
    <t>CA</t>
  </si>
  <si>
    <t>BA</t>
  </si>
  <si>
    <t>SA</t>
  </si>
  <si>
    <t>Value</t>
  </si>
  <si>
    <t>ROC</t>
  </si>
  <si>
    <t>ROB</t>
  </si>
  <si>
    <t>ROS</t>
  </si>
  <si>
    <t>Carpet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</si>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</sst>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43" fontId="0" fillId="0" borderId="0" xfId="0" applyNumberFormat="1"/>
    <xf numFmtId="0" fontId="2" fillId="2" borderId="1" xfId="0" applyFont="1" applyFill="1" applyBorder="1"/>
    <xf numFmtId="0" fontId="3" fillId="2" borderId="1" xfId="0" applyFont="1" applyFill="1" applyBorder="1"/>
    <xf numFmtId="164" fontId="3" fillId="2" borderId="1" xfId="0" applyNumberFormat="1" applyFont="1" applyFill="1" applyBorder="1"/>
    <xf numFmtId="0" fontId="2" fillId="0" borderId="1" xfId="0" applyFont="1" applyFill="1" applyBorder="1"/>
    <xf numFmtId="164" fontId="3" fillId="0" borderId="1" xfId="0" applyNumberFormat="1" applyFont="1" applyFill="1" applyBorder="1"/>
    <xf numFmtId="0" fontId="3" fillId="0" borderId="1" xfId="0" applyFont="1" applyFill="1" applyBorder="1"/>
    <xf numFmtId="43" fontId="0" fillId="0" borderId="0" xfId="1" applyFont="1"/>
    <xf numFmtId="43" fontId="3" fillId="0" borderId="1" xfId="0" applyNumberFormat="1" applyFont="1" applyFill="1" applyBorder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210856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4856" cy="7335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410653</xdr:colOff>
      <xdr:row>38</xdr:row>
      <xdr:rowOff>105800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25853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210600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25800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334698</xdr:colOff>
      <xdr:row>38</xdr:row>
      <xdr:rowOff>153432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8698" cy="7392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515443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30643" cy="7335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324916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40116" cy="7297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372548</xdr:colOff>
      <xdr:row>38</xdr:row>
      <xdr:rowOff>153432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7748" cy="7392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tabSelected="1" workbookViewId="0">
      <selection activeCell="P2" sqref="P2"/>
    </sheetView>
  </sheetViews>
  <sheetFormatPr defaultRowHeight="15" x14ac:dyDescent="0.25"/>
  <cols>
    <col min="4" max="4" width="12.5703125" bestFit="1" customWidth="1"/>
    <col min="5" max="6" width="10" bestFit="1" customWidth="1"/>
    <col min="7" max="7" width="9.7109375" bestFit="1" customWidth="1"/>
    <col min="12" max="12" width="12.5703125" bestFit="1" customWidth="1"/>
    <col min="15" max="15" width="24.28515625" customWidth="1"/>
    <col min="16" max="16" width="12.140625" bestFit="1" customWidth="1"/>
    <col min="18" max="18" width="10" bestFit="1" customWidth="1"/>
  </cols>
  <sheetData>
    <row r="1" spans="1:19" ht="16.5" x14ac:dyDescent="0.3">
      <c r="K1" t="s">
        <v>8</v>
      </c>
      <c r="L1">
        <v>242</v>
      </c>
      <c r="O1" s="1" t="s">
        <v>9</v>
      </c>
      <c r="P1" s="2">
        <v>24000</v>
      </c>
      <c r="R1">
        <v>2025</v>
      </c>
      <c r="S1">
        <v>26620</v>
      </c>
    </row>
    <row r="2" spans="1:19" ht="82.5" x14ac:dyDescent="0.3">
      <c r="L2">
        <f>L1*1.2</f>
        <v>290.39999999999998</v>
      </c>
      <c r="O2" s="3" t="s">
        <v>10</v>
      </c>
      <c r="P2" s="2">
        <v>2500</v>
      </c>
      <c r="R2">
        <v>2006</v>
      </c>
      <c r="S2">
        <f>S1/10.764</f>
        <v>2473.0583426235603</v>
      </c>
    </row>
    <row r="3" spans="1:19" ht="16.5" x14ac:dyDescent="0.3">
      <c r="L3">
        <f>L2*1.3</f>
        <v>377.52</v>
      </c>
      <c r="O3" s="1" t="s">
        <v>11</v>
      </c>
      <c r="P3" s="2">
        <f>P1-P2</f>
        <v>21500</v>
      </c>
      <c r="R3">
        <f>R1-R2</f>
        <v>19</v>
      </c>
      <c r="S3">
        <f>100-R3</f>
        <v>81</v>
      </c>
    </row>
    <row r="4" spans="1:19" ht="16.5" x14ac:dyDescent="0.3">
      <c r="L4" s="13">
        <v>15000</v>
      </c>
      <c r="O4" s="1" t="s">
        <v>12</v>
      </c>
      <c r="P4" s="2">
        <f>P2*1</f>
        <v>2500</v>
      </c>
    </row>
    <row r="5" spans="1:19" ht="16.5" x14ac:dyDescent="0.3">
      <c r="L5" s="13">
        <f>L4*L3</f>
        <v>5662800</v>
      </c>
      <c r="O5" s="1" t="s">
        <v>13</v>
      </c>
      <c r="P5" s="4">
        <v>19</v>
      </c>
    </row>
    <row r="6" spans="1:19" ht="16.5" x14ac:dyDescent="0.3">
      <c r="A6" t="s">
        <v>0</v>
      </c>
      <c r="O6" s="1" t="s">
        <v>14</v>
      </c>
      <c r="P6" s="4">
        <f>P7-P5</f>
        <v>41</v>
      </c>
    </row>
    <row r="7" spans="1:19" ht="16.5" x14ac:dyDescent="0.3">
      <c r="A7" t="s">
        <v>1</v>
      </c>
      <c r="B7" t="s">
        <v>2</v>
      </c>
      <c r="C7" t="s">
        <v>3</v>
      </c>
      <c r="D7" t="s">
        <v>4</v>
      </c>
      <c r="E7" t="s">
        <v>5</v>
      </c>
      <c r="F7" t="s">
        <v>6</v>
      </c>
      <c r="G7" t="s">
        <v>7</v>
      </c>
      <c r="O7" s="1" t="s">
        <v>15</v>
      </c>
      <c r="P7" s="4">
        <v>60</v>
      </c>
    </row>
    <row r="8" spans="1:19" ht="49.5" x14ac:dyDescent="0.3">
      <c r="A8">
        <v>266</v>
      </c>
      <c r="D8" s="13">
        <v>6221000</v>
      </c>
      <c r="E8" s="13">
        <f>D8/A8</f>
        <v>23387.218045112782</v>
      </c>
      <c r="F8" s="13"/>
      <c r="L8">
        <v>242</v>
      </c>
      <c r="O8" s="3" t="s">
        <v>16</v>
      </c>
      <c r="P8" s="4">
        <f>90*P5/P7</f>
        <v>28.5</v>
      </c>
    </row>
    <row r="9" spans="1:19" ht="16.5" x14ac:dyDescent="0.3">
      <c r="B9">
        <f>25.24*10.764</f>
        <v>271.68335999999999</v>
      </c>
      <c r="D9" s="13">
        <v>7500000</v>
      </c>
      <c r="E9" s="13" t="e">
        <f t="shared" ref="E9:E10" si="0">D9/A9</f>
        <v>#DIV/0!</v>
      </c>
      <c r="F9" s="13">
        <f>D9/B9</f>
        <v>27605.665654311695</v>
      </c>
      <c r="O9" s="1"/>
      <c r="P9" s="5">
        <f>P8%</f>
        <v>0.28499999999999998</v>
      </c>
    </row>
    <row r="10" spans="1:19" ht="16.5" x14ac:dyDescent="0.3">
      <c r="A10">
        <v>144</v>
      </c>
      <c r="B10">
        <f>16.059*10.764</f>
        <v>172.85907599999999</v>
      </c>
      <c r="D10" s="13">
        <v>3500000</v>
      </c>
      <c r="E10" s="13">
        <f t="shared" si="0"/>
        <v>24305.555555555555</v>
      </c>
      <c r="F10" s="13">
        <f t="shared" ref="F10" si="1">D10/B10</f>
        <v>20247.707444646992</v>
      </c>
      <c r="O10" s="1" t="s">
        <v>17</v>
      </c>
      <c r="P10" s="2">
        <f>P4*P9</f>
        <v>712.49999999999989</v>
      </c>
    </row>
    <row r="11" spans="1:19" ht="16.5" x14ac:dyDescent="0.3">
      <c r="D11" s="13"/>
      <c r="E11" s="13"/>
      <c r="F11" s="13"/>
      <c r="L11" s="13">
        <v>6000000</v>
      </c>
      <c r="O11" s="1" t="s">
        <v>18</v>
      </c>
      <c r="P11" s="2">
        <f>P4-P10</f>
        <v>1787.5</v>
      </c>
    </row>
    <row r="12" spans="1:19" ht="16.5" x14ac:dyDescent="0.3">
      <c r="D12" s="13"/>
      <c r="E12" s="13"/>
      <c r="F12" s="13"/>
      <c r="L12" s="13">
        <f>L11/L8</f>
        <v>24793.388429752067</v>
      </c>
      <c r="O12" s="1" t="s">
        <v>11</v>
      </c>
      <c r="P12" s="2">
        <f>P3</f>
        <v>21500</v>
      </c>
    </row>
    <row r="13" spans="1:19" ht="16.5" x14ac:dyDescent="0.3">
      <c r="D13" s="13"/>
      <c r="E13" s="13"/>
      <c r="F13" s="13"/>
      <c r="O13" s="1" t="s">
        <v>19</v>
      </c>
      <c r="P13" s="2">
        <f>P12+P11</f>
        <v>23287.5</v>
      </c>
      <c r="Q13" s="6"/>
      <c r="R13" s="6"/>
    </row>
    <row r="14" spans="1:19" ht="16.5" x14ac:dyDescent="0.3">
      <c r="D14" s="13"/>
      <c r="E14" s="13"/>
      <c r="F14" s="13"/>
      <c r="O14" s="1"/>
      <c r="P14" s="4"/>
    </row>
    <row r="15" spans="1:19" ht="16.5" x14ac:dyDescent="0.3">
      <c r="D15" s="13"/>
      <c r="E15" s="13"/>
      <c r="F15" s="13"/>
      <c r="O15" s="7" t="s">
        <v>20</v>
      </c>
      <c r="P15" s="8">
        <v>242</v>
      </c>
    </row>
    <row r="16" spans="1:19" ht="16.5" x14ac:dyDescent="0.3">
      <c r="D16" s="13"/>
      <c r="E16" s="13"/>
      <c r="F16" s="9"/>
      <c r="G16" s="9"/>
      <c r="H16" s="15"/>
      <c r="O16" s="7" t="s">
        <v>21</v>
      </c>
      <c r="P16" s="9">
        <f>P13*P15</f>
        <v>5635575</v>
      </c>
    </row>
    <row r="17" spans="4:16" ht="16.5" x14ac:dyDescent="0.3">
      <c r="D17" s="13"/>
      <c r="E17" s="13"/>
      <c r="F17" s="13"/>
      <c r="O17" s="10" t="s">
        <v>22</v>
      </c>
      <c r="P17" s="14">
        <f>P16*90%</f>
        <v>5072017.5</v>
      </c>
    </row>
    <row r="18" spans="4:16" ht="16.5" x14ac:dyDescent="0.3">
      <c r="D18" s="13"/>
      <c r="E18" s="13"/>
      <c r="F18" s="13"/>
      <c r="O18" s="10" t="s">
        <v>23</v>
      </c>
      <c r="P18" s="11">
        <f>P16*80%</f>
        <v>4508460</v>
      </c>
    </row>
    <row r="19" spans="4:16" ht="16.5" x14ac:dyDescent="0.3">
      <c r="O19" s="10" t="s">
        <v>24</v>
      </c>
      <c r="P19" s="11">
        <f>P15*P2*1.2</f>
        <v>726000</v>
      </c>
    </row>
    <row r="20" spans="4:16" ht="16.5" x14ac:dyDescent="0.3">
      <c r="O20" s="12" t="s">
        <v>25</v>
      </c>
      <c r="P20" s="11">
        <f>P16*0.04/12</f>
        <v>18785.25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5:S5"/>
  <sheetViews>
    <sheetView workbookViewId="0">
      <selection activeCell="S6" sqref="S6"/>
    </sheetView>
  </sheetViews>
  <sheetFormatPr defaultRowHeight="15" x14ac:dyDescent="0.25"/>
  <sheetData>
    <row r="5" spans="16:19" x14ac:dyDescent="0.25">
      <c r="P5">
        <v>2500000</v>
      </c>
      <c r="Q5">
        <v>120</v>
      </c>
      <c r="R5">
        <f>P5/Q5</f>
        <v>20833.333333333332</v>
      </c>
      <c r="S5">
        <f>R5*1.2</f>
        <v>24999.999999999996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4:P7"/>
  <sheetViews>
    <sheetView workbookViewId="0">
      <selection activeCell="P8" sqref="P8"/>
    </sheetView>
  </sheetViews>
  <sheetFormatPr defaultRowHeight="15" x14ac:dyDescent="0.25"/>
  <sheetData>
    <row r="4" spans="16:16" x14ac:dyDescent="0.25">
      <c r="P4">
        <v>3500000</v>
      </c>
    </row>
    <row r="5" spans="16:16" x14ac:dyDescent="0.25">
      <c r="P5">
        <v>260</v>
      </c>
    </row>
    <row r="6" spans="16:16" x14ac:dyDescent="0.25">
      <c r="P6">
        <f>P4/P5</f>
        <v>13461.538461538461</v>
      </c>
    </row>
    <row r="7" spans="16:16" x14ac:dyDescent="0.25">
      <c r="P7">
        <f>P6*1.2</f>
        <v>16153.846153846152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Sheet7</vt:lpstr>
      <vt:lpstr>Sheet8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2025-03-19T07:42:30Z</dcterms:modified>
</cp:coreProperties>
</file>