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4" i="4" l="1"/>
  <c r="W43" i="4"/>
  <c r="T16" i="14"/>
  <c r="R11" i="14"/>
  <c r="R12" i="14"/>
  <c r="S9" i="13"/>
  <c r="W34" i="4"/>
  <c r="I33" i="4"/>
  <c r="I32" i="4"/>
  <c r="F29" i="4"/>
  <c r="F28" i="4"/>
  <c r="Q9" i="4" l="1"/>
  <c r="B9" i="4" s="1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<sst xmlns="http://schemas.openxmlformats.org/spreadsheetml/2006/main" count="50" uniqueCount="43">
  <si>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</si>
  <si>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</si>
  <si>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</si>
  <si>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</si>
  <si>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</si>
  <si>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</si>
  <si>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</si>
  <si>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</si>
  <si>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</si>
  <si>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</si>
  <si>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</si>
  <si>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</si>
  <si>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</si>
  <si>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</si>
  <si>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</si>
  <si>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</si>
  <si>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</si>
  <si>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</si>
  <si>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</si>
  <si>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</si>
  <si>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</si>
  <si>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</si>
  <si>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</si>
  <si>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</si>
  <si>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</si>
  <si>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</si>
  <si>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</si>
  <si>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</si>
  <si>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</si>
  <si>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</si>
  <si>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</si>
  <si>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</si>
  <si>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</si>
  <si>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</si>
  <si>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</si>
  <si>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</si>
  <si>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</si>
  <si>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</si>
  <si>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part OC</t>
  </si>
  <si>
    <t>Bank of India ( MIra Road Branch ) - MR ADITYA SURESHKUMAR JAIN / MRS SANGEETA SURESHKUMAR JAIN / MR SURESHKUMAR JAIN</t>
  </si>
  <si>
    <t>Agree BUA</t>
  </si>
  <si>
    <t>Terr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</si>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</sst>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172325</xdr:colOff>
      <xdr:row>29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268325" cy="519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296167</xdr:colOff>
      <xdr:row>28</xdr:row>
      <xdr:rowOff>153006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392167" cy="4344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305693</xdr:colOff>
      <xdr:row>31</xdr:row>
      <xdr:rowOff>10324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401693" cy="5725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210430</xdr:colOff>
      <xdr:row>32</xdr:row>
      <xdr:rowOff>57936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06430" cy="5630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181851</xdr:colOff>
      <xdr:row>37</xdr:row>
      <xdr:rowOff>67482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277851" cy="5782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20</xdr:col>
      <xdr:colOff>38956</xdr:colOff>
      <xdr:row>29</xdr:row>
      <xdr:rowOff>10244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81000"/>
          <a:ext cx="6134956" cy="5153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67535</xdr:colOff>
      <xdr:row>28</xdr:row>
      <xdr:rowOff>19771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163535" cy="5163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I9" sqref="I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830</v>
      </c>
      <c r="C3" s="4">
        <f>B3*1.2</f>
        <v>996</v>
      </c>
      <c r="D3" s="4">
        <f t="shared" ref="D3:D9" si="2">C3*1.2</f>
        <v>1195.2</v>
      </c>
      <c r="E3" s="5">
        <f t="shared" ref="E3:E9" si="3">R3</f>
        <v>12200000</v>
      </c>
      <c r="F3" s="9">
        <f t="shared" ref="F3:F9" si="4">ROUND((E3/B3),0)</f>
        <v>14699</v>
      </c>
      <c r="G3" s="9">
        <f t="shared" ref="G3:G9" si="5">ROUND((E3/C3),0)</f>
        <v>12249</v>
      </c>
      <c r="H3" s="9">
        <f t="shared" ref="H3:H9" si="6">ROUND((E3/D3),0)</f>
        <v>10207</v>
      </c>
      <c r="I3" s="4" t="e">
        <f>#REF!</f>
        <v>#REF!</v>
      </c>
      <c r="J3" s="4">
        <f t="shared" ref="J3:J9" si="7">S3</f>
        <v>0</v>
      </c>
      <c r="O3">
        <v>0</v>
      </c>
      <c r="P3">
        <v>996</v>
      </c>
      <c r="Q3">
        <f t="shared" ref="Q3:Q9" si="8">P3/1.2</f>
        <v>830</v>
      </c>
      <c r="R3" s="2">
        <v>12200000</v>
      </c>
    </row>
    <row r="4" spans="1:20" x14ac:dyDescent="0.25">
      <c r="A4" s="4">
        <f t="shared" si="0"/>
        <v>0</v>
      </c>
      <c r="B4" s="4">
        <f t="shared" si="1"/>
        <v>963.33333333333337</v>
      </c>
      <c r="C4" s="4">
        <f t="shared" ref="C4:C9" si="9">B4*1.2</f>
        <v>1156</v>
      </c>
      <c r="D4" s="4">
        <f t="shared" si="2"/>
        <v>1387.2</v>
      </c>
      <c r="E4" s="5">
        <f t="shared" si="3"/>
        <v>10255000</v>
      </c>
      <c r="F4" s="9">
        <f t="shared" si="4"/>
        <v>10645</v>
      </c>
      <c r="G4" s="9">
        <f t="shared" si="5"/>
        <v>8871</v>
      </c>
      <c r="H4" s="9">
        <f t="shared" si="6"/>
        <v>7393</v>
      </c>
      <c r="I4" s="4" t="e">
        <f>#REF!</f>
        <v>#REF!</v>
      </c>
      <c r="J4" s="4">
        <f t="shared" si="7"/>
        <v>0</v>
      </c>
      <c r="O4">
        <v>0</v>
      </c>
      <c r="P4">
        <v>1156</v>
      </c>
      <c r="Q4">
        <f t="shared" si="8"/>
        <v>963.33333333333337</v>
      </c>
      <c r="R4" s="2">
        <v>10255000</v>
      </c>
    </row>
    <row r="5" spans="1:20" x14ac:dyDescent="0.25">
      <c r="A5" s="4">
        <f t="shared" si="0"/>
        <v>0</v>
      </c>
      <c r="B5" s="4">
        <f t="shared" si="1"/>
        <v>608</v>
      </c>
      <c r="C5" s="4">
        <f t="shared" si="9"/>
        <v>729.6</v>
      </c>
      <c r="D5" s="4">
        <f t="shared" si="2"/>
        <v>875.52</v>
      </c>
      <c r="E5" s="5">
        <f t="shared" si="3"/>
        <v>9800000</v>
      </c>
      <c r="F5" s="9">
        <f t="shared" si="4"/>
        <v>16118</v>
      </c>
      <c r="G5" s="9">
        <f t="shared" si="5"/>
        <v>13432</v>
      </c>
      <c r="H5" s="9">
        <f t="shared" si="6"/>
        <v>11193</v>
      </c>
      <c r="I5" s="4" t="e">
        <f>#REF!</f>
        <v>#REF!</v>
      </c>
      <c r="J5" s="4">
        <f t="shared" si="7"/>
        <v>0</v>
      </c>
      <c r="O5">
        <v>0</v>
      </c>
      <c r="P5">
        <f t="shared" ref="P5:P9" si="10">O5/1.2</f>
        <v>0</v>
      </c>
      <c r="Q5">
        <v>608</v>
      </c>
      <c r="R5" s="2">
        <v>9800000</v>
      </c>
    </row>
    <row r="6" spans="1:20" s="43" customFormat="1" x14ac:dyDescent="0.25">
      <c r="A6" s="41">
        <f t="shared" si="0"/>
        <v>0</v>
      </c>
      <c r="B6" s="41">
        <f t="shared" si="1"/>
        <v>354.16666666666669</v>
      </c>
      <c r="C6" s="41">
        <f t="shared" si="9"/>
        <v>425</v>
      </c>
      <c r="D6" s="41">
        <f t="shared" si="2"/>
        <v>510</v>
      </c>
      <c r="E6" s="42">
        <f t="shared" si="3"/>
        <v>4950000</v>
      </c>
      <c r="F6" s="41">
        <f t="shared" si="4"/>
        <v>13976</v>
      </c>
      <c r="G6" s="41">
        <f t="shared" si="5"/>
        <v>11647</v>
      </c>
      <c r="H6" s="41">
        <f t="shared" si="6"/>
        <v>9706</v>
      </c>
      <c r="I6" s="41" t="e">
        <f>#REF!</f>
        <v>#REF!</v>
      </c>
      <c r="J6" s="41">
        <f t="shared" si="7"/>
        <v>0</v>
      </c>
      <c r="O6" s="43">
        <v>0</v>
      </c>
      <c r="P6" s="43">
        <v>425</v>
      </c>
      <c r="Q6" s="43">
        <f t="shared" si="8"/>
        <v>354.16666666666669</v>
      </c>
      <c r="R6" s="44">
        <v>4950000</v>
      </c>
    </row>
    <row r="7" spans="1:20" x14ac:dyDescent="0.25">
      <c r="A7" s="4">
        <f t="shared" si="0"/>
        <v>0</v>
      </c>
      <c r="B7" s="4">
        <f t="shared" si="1"/>
        <v>466.66666666666669</v>
      </c>
      <c r="C7" s="4">
        <f t="shared" si="9"/>
        <v>560</v>
      </c>
      <c r="D7" s="4">
        <f t="shared" si="2"/>
        <v>672</v>
      </c>
      <c r="E7" s="5">
        <f t="shared" si="3"/>
        <v>5400000</v>
      </c>
      <c r="F7" s="9">
        <f t="shared" si="4"/>
        <v>11571</v>
      </c>
      <c r="G7" s="9">
        <f t="shared" si="5"/>
        <v>9643</v>
      </c>
      <c r="H7" s="9">
        <f t="shared" si="6"/>
        <v>8036</v>
      </c>
      <c r="I7" s="4" t="e">
        <f>#REF!</f>
        <v>#REF!</v>
      </c>
      <c r="J7" s="4">
        <f t="shared" si="7"/>
        <v>0</v>
      </c>
      <c r="O7">
        <v>0</v>
      </c>
      <c r="P7">
        <v>560</v>
      </c>
      <c r="Q7">
        <f t="shared" si="8"/>
        <v>466.66666666666669</v>
      </c>
      <c r="R7" s="2">
        <v>5400000</v>
      </c>
    </row>
    <row r="8" spans="1:20" x14ac:dyDescent="0.25">
      <c r="A8" s="4">
        <f t="shared" si="0"/>
        <v>0</v>
      </c>
      <c r="B8" s="4">
        <f t="shared" si="1"/>
        <v>380</v>
      </c>
      <c r="C8" s="4">
        <f t="shared" si="9"/>
        <v>456</v>
      </c>
      <c r="D8" s="4">
        <f t="shared" si="2"/>
        <v>547.19999999999993</v>
      </c>
      <c r="E8" s="5">
        <f t="shared" si="3"/>
        <v>6650000</v>
      </c>
      <c r="F8" s="9">
        <f t="shared" si="4"/>
        <v>17500</v>
      </c>
      <c r="G8" s="9">
        <f t="shared" si="5"/>
        <v>14583</v>
      </c>
      <c r="H8" s="9">
        <f t="shared" si="6"/>
        <v>12153</v>
      </c>
      <c r="I8" s="4" t="e">
        <f>#REF!</f>
        <v>#REF!</v>
      </c>
      <c r="J8" s="4">
        <f t="shared" si="7"/>
        <v>0</v>
      </c>
      <c r="O8">
        <v>0</v>
      </c>
      <c r="P8">
        <v>456</v>
      </c>
      <c r="Q8">
        <f t="shared" si="8"/>
        <v>380</v>
      </c>
      <c r="R8" s="2">
        <v>6650000</v>
      </c>
    </row>
    <row r="9" spans="1:20" s="43" customFormat="1" x14ac:dyDescent="0.25">
      <c r="A9" s="41">
        <f t="shared" si="0"/>
        <v>0</v>
      </c>
      <c r="B9" s="41">
        <f t="shared" si="1"/>
        <v>420.83333333333337</v>
      </c>
      <c r="C9" s="41">
        <f t="shared" si="9"/>
        <v>505</v>
      </c>
      <c r="D9" s="41">
        <f t="shared" si="2"/>
        <v>606</v>
      </c>
      <c r="E9" s="42">
        <f t="shared" si="3"/>
        <v>6000000</v>
      </c>
      <c r="F9" s="41">
        <f t="shared" si="4"/>
        <v>14257</v>
      </c>
      <c r="G9" s="41">
        <f t="shared" si="5"/>
        <v>11881</v>
      </c>
      <c r="H9" s="41">
        <f t="shared" si="6"/>
        <v>9901</v>
      </c>
      <c r="I9" s="41" t="e">
        <f>#REF!</f>
        <v>#REF!</v>
      </c>
      <c r="J9" s="41">
        <f t="shared" si="7"/>
        <v>0</v>
      </c>
      <c r="O9" s="43">
        <v>0</v>
      </c>
      <c r="P9" s="43">
        <v>505</v>
      </c>
      <c r="Q9" s="43">
        <f t="shared" si="8"/>
        <v>420.83333333333337</v>
      </c>
      <c r="R9" s="44">
        <v>6000000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x14ac:dyDescent="0.25">
      <c r="A16" s="4">
        <f t="shared" ref="A16:A25" si="32">N16</f>
        <v>0</v>
      </c>
      <c r="B16" s="4">
        <f t="shared" ref="B16:B25" si="33">Q16</f>
        <v>594</v>
      </c>
      <c r="C16" s="4">
        <f t="shared" ref="C16:C25" si="34">B16*1.2</f>
        <v>712.8</v>
      </c>
      <c r="D16" s="4">
        <f t="shared" ref="D16:D25" si="35">C16*1.2</f>
        <v>855.3599999999999</v>
      </c>
      <c r="E16" s="5">
        <f t="shared" ref="E16:E25" si="36">R16</f>
        <v>8500000</v>
      </c>
      <c r="F16" s="9">
        <f t="shared" ref="F16:F25" si="37">ROUND((E16/B16),0)</f>
        <v>14310</v>
      </c>
      <c r="G16" s="9">
        <f t="shared" ref="G16:G25" si="38">ROUND((E16/C16),0)</f>
        <v>11925</v>
      </c>
      <c r="H16" s="9">
        <f t="shared" ref="H16:H25" si="39">ROUND((E16/D16),0)</f>
        <v>9937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594</v>
      </c>
      <c r="R16" s="2">
        <v>8500000</v>
      </c>
    </row>
    <row r="17" spans="1:25" s="43" customFormat="1" x14ac:dyDescent="0.25">
      <c r="A17" s="41">
        <f t="shared" si="32"/>
        <v>0</v>
      </c>
      <c r="B17" s="41">
        <f t="shared" si="33"/>
        <v>378</v>
      </c>
      <c r="C17" s="41">
        <f t="shared" si="34"/>
        <v>453.59999999999997</v>
      </c>
      <c r="D17" s="41">
        <f t="shared" si="35"/>
        <v>544.31999999999994</v>
      </c>
      <c r="E17" s="42">
        <f t="shared" si="36"/>
        <v>7000000</v>
      </c>
      <c r="F17" s="41">
        <f t="shared" si="37"/>
        <v>18519</v>
      </c>
      <c r="G17" s="41">
        <f t="shared" si="38"/>
        <v>15432</v>
      </c>
      <c r="H17" s="41">
        <f t="shared" si="39"/>
        <v>12860</v>
      </c>
      <c r="I17" s="41" t="e">
        <f>#REF!</f>
        <v>#REF!</v>
      </c>
      <c r="J17" s="41">
        <f t="shared" si="40"/>
        <v>0</v>
      </c>
      <c r="O17" s="43">
        <v>0</v>
      </c>
      <c r="P17" s="43">
        <f t="shared" si="41"/>
        <v>0</v>
      </c>
      <c r="Q17" s="43">
        <v>378</v>
      </c>
      <c r="R17" s="44">
        <v>7000000</v>
      </c>
    </row>
    <row r="18" spans="1:25" s="43" customFormat="1" x14ac:dyDescent="0.25">
      <c r="A18" s="41">
        <f t="shared" si="32"/>
        <v>0</v>
      </c>
      <c r="B18" s="41">
        <f t="shared" si="33"/>
        <v>380</v>
      </c>
      <c r="C18" s="41">
        <f t="shared" si="34"/>
        <v>456</v>
      </c>
      <c r="D18" s="41">
        <f t="shared" si="35"/>
        <v>547.19999999999993</v>
      </c>
      <c r="E18" s="42">
        <f t="shared" si="36"/>
        <v>5600000</v>
      </c>
      <c r="F18" s="41">
        <f t="shared" si="37"/>
        <v>14737</v>
      </c>
      <c r="G18" s="41">
        <f t="shared" si="38"/>
        <v>12281</v>
      </c>
      <c r="H18" s="41">
        <f t="shared" si="39"/>
        <v>10234</v>
      </c>
      <c r="I18" s="41" t="e">
        <f>#REF!</f>
        <v>#REF!</v>
      </c>
      <c r="J18" s="41">
        <f t="shared" si="40"/>
        <v>0</v>
      </c>
      <c r="O18" s="43">
        <v>0</v>
      </c>
      <c r="P18" s="43">
        <f t="shared" si="41"/>
        <v>0</v>
      </c>
      <c r="Q18" s="43">
        <v>380</v>
      </c>
      <c r="R18" s="44">
        <v>5600000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12000</v>
      </c>
      <c r="X26" s="20" t="s">
        <v>42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D28" t="s">
        <v>40</v>
      </c>
      <c r="E28">
        <v>92.56</v>
      </c>
      <c r="F28" s="7">
        <f>E28*10.764</f>
        <v>996.31583999999998</v>
      </c>
      <c r="S28" s="10"/>
      <c r="T28" s="10"/>
      <c r="U28" s="17" t="s">
        <v>15</v>
      </c>
      <c r="V28" s="18"/>
      <c r="W28" s="19">
        <f>W26-W27</f>
        <v>9500</v>
      </c>
      <c r="X28" s="22"/>
    </row>
    <row r="29" spans="1:25" ht="15.75" x14ac:dyDescent="0.25">
      <c r="D29" t="s">
        <v>41</v>
      </c>
      <c r="E29">
        <v>37.17</v>
      </c>
      <c r="F29" s="7">
        <f>E29*10.764</f>
        <v>400.09787999999998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14</v>
      </c>
      <c r="X30" s="25">
        <v>2025</v>
      </c>
    </row>
    <row r="31" spans="1:25" ht="15.75" x14ac:dyDescent="0.25">
      <c r="H31">
        <v>996</v>
      </c>
      <c r="S31" s="10"/>
      <c r="T31" s="10"/>
      <c r="U31" s="17" t="s">
        <v>18</v>
      </c>
      <c r="V31" s="23"/>
      <c r="W31" s="24">
        <f>W32-W30</f>
        <v>46</v>
      </c>
      <c r="X31" s="31">
        <v>2011</v>
      </c>
      <c r="Y31" t="s">
        <v>38</v>
      </c>
    </row>
    <row r="32" spans="1:25" ht="15.75" x14ac:dyDescent="0.25">
      <c r="H32">
        <v>400</v>
      </c>
      <c r="I32">
        <f>H32*40%</f>
        <v>160</v>
      </c>
      <c r="S32" s="10"/>
      <c r="T32" s="10"/>
      <c r="U32" s="17" t="s">
        <v>19</v>
      </c>
      <c r="V32" s="23"/>
      <c r="W32" s="24">
        <v>60</v>
      </c>
      <c r="X32" s="24"/>
    </row>
    <row r="33" spans="9:24" ht="48" customHeight="1" x14ac:dyDescent="0.25">
      <c r="I33">
        <f>H31+I32</f>
        <v>1156</v>
      </c>
      <c r="P33" s="46" t="s">
        <v>39</v>
      </c>
      <c r="Q33" s="46"/>
      <c r="R33" s="46"/>
      <c r="S33" s="46"/>
      <c r="T33" s="47"/>
      <c r="U33" s="21" t="s">
        <v>20</v>
      </c>
      <c r="V33" s="23"/>
      <c r="W33" s="24">
        <f>90*W30/W32</f>
        <v>21</v>
      </c>
      <c r="X33" s="24"/>
    </row>
    <row r="34" spans="9:24" ht="15.75" x14ac:dyDescent="0.25">
      <c r="U34" s="17"/>
      <c r="V34" s="26"/>
      <c r="W34" s="27">
        <f>W33%</f>
        <v>0.21</v>
      </c>
      <c r="X34" s="27"/>
    </row>
    <row r="35" spans="9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525</v>
      </c>
      <c r="X35" s="22"/>
    </row>
    <row r="36" spans="9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1975</v>
      </c>
      <c r="X36" s="22"/>
    </row>
    <row r="37" spans="9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9500</v>
      </c>
      <c r="X37" s="22"/>
    </row>
    <row r="38" spans="9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9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11475</v>
      </c>
      <c r="X39" s="22"/>
    </row>
    <row r="40" spans="9:24" ht="15.75" x14ac:dyDescent="0.25">
      <c r="S40" s="10"/>
      <c r="T40" s="10"/>
      <c r="U40" s="23"/>
      <c r="V40" s="23"/>
      <c r="W40" s="24"/>
      <c r="X40" s="24"/>
    </row>
    <row r="41" spans="9:24" ht="15.75" x14ac:dyDescent="0.25">
      <c r="S41" s="10"/>
      <c r="T41" s="10"/>
      <c r="U41" s="28" t="s">
        <v>32</v>
      </c>
      <c r="V41" s="30"/>
      <c r="W41" s="25">
        <v>1156</v>
      </c>
      <c r="X41" s="24"/>
    </row>
    <row r="42" spans="9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13265100</v>
      </c>
      <c r="X42" s="33"/>
    </row>
    <row r="43" spans="9:24" ht="15.75" x14ac:dyDescent="0.25">
      <c r="S43" s="11"/>
      <c r="T43" s="10"/>
      <c r="U43" s="17" t="s">
        <v>25</v>
      </c>
      <c r="V43" s="23"/>
      <c r="W43" s="34">
        <f>W42*0.85</f>
        <v>11275335</v>
      </c>
      <c r="X43" s="35"/>
    </row>
    <row r="44" spans="9:24" ht="15.75" x14ac:dyDescent="0.25">
      <c r="S44" s="10"/>
      <c r="T44" s="10"/>
      <c r="U44" s="17" t="s">
        <v>26</v>
      </c>
      <c r="V44" s="23"/>
      <c r="W44" s="34">
        <f>W42*0.7</f>
        <v>9285570</v>
      </c>
      <c r="X44" s="34"/>
    </row>
    <row r="45" spans="9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9:24" ht="15.75" x14ac:dyDescent="0.25">
      <c r="U46" s="37" t="s">
        <v>27</v>
      </c>
      <c r="V46" s="38"/>
      <c r="W46" s="39">
        <f>W27*W41</f>
        <v>2890000</v>
      </c>
      <c r="X46" s="39"/>
    </row>
    <row r="47" spans="9:24" ht="15.75" x14ac:dyDescent="0.25">
      <c r="U47" s="17" t="s">
        <v>28</v>
      </c>
      <c r="V47" s="23"/>
      <c r="W47" s="36"/>
      <c r="X47" s="36"/>
    </row>
    <row r="48" spans="9:24" ht="15.75" x14ac:dyDescent="0.25">
      <c r="U48" s="40" t="s">
        <v>29</v>
      </c>
      <c r="V48" s="36"/>
      <c r="W48" s="34">
        <f>W42*0.025/12</f>
        <v>27635.625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S44"/>
  <sheetViews>
    <sheetView topLeftCell="D1" zoomScaleNormal="100" workbookViewId="0">
      <selection activeCell="S10" sqref="S10"/>
    </sheetView>
  </sheetViews>
  <sheetFormatPr defaultRowHeight="15" x14ac:dyDescent="0.25"/>
  <sheetData>
    <row r="9" spans="18:19" x14ac:dyDescent="0.25">
      <c r="R9">
        <v>92.56</v>
      </c>
      <c r="S9">
        <f>R9*10.764</f>
        <v>996.31583999999998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1:T16"/>
  <sheetViews>
    <sheetView topLeftCell="D6" workbookViewId="0">
      <selection activeCell="U17" sqref="U17"/>
    </sheetView>
  </sheetViews>
  <sheetFormatPr defaultRowHeight="15" x14ac:dyDescent="0.25"/>
  <cols>
    <col min="20" max="20" width="16" customWidth="1"/>
  </cols>
  <sheetData>
    <row r="11" spans="17:20" x14ac:dyDescent="0.25">
      <c r="Q11">
        <v>92.56</v>
      </c>
      <c r="R11">
        <f>Q11*10.764</f>
        <v>996.31583999999998</v>
      </c>
    </row>
    <row r="12" spans="17:20" x14ac:dyDescent="0.25">
      <c r="Q12">
        <v>37.17</v>
      </c>
      <c r="R12">
        <f>Q12*10.764</f>
        <v>400.09787999999998</v>
      </c>
    </row>
    <row r="13" spans="17:20" x14ac:dyDescent="0.25">
      <c r="T13">
        <v>9500000</v>
      </c>
    </row>
    <row r="14" spans="17:20" x14ac:dyDescent="0.25">
      <c r="T14">
        <v>725000</v>
      </c>
    </row>
    <row r="15" spans="17:20" x14ac:dyDescent="0.25">
      <c r="T15">
        <v>30000</v>
      </c>
    </row>
    <row r="16" spans="17:20" x14ac:dyDescent="0.25">
      <c r="T16">
        <f>SUM(T13:T15)</f>
        <v>10255000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3" sqref="K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2025-03-18T05:27:23Z</dcterms:modified>
</cp:coreProperties>
</file>