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Q16" i="4" l="1"/>
  <c r="M18" i="15" l="1"/>
  <c r="O16" i="15"/>
  <c r="O15" i="15"/>
  <c r="L9" i="15"/>
  <c r="L10" i="15"/>
  <c r="L8" i="15"/>
  <c r="Q24" i="14"/>
  <c r="S20" i="14"/>
  <c r="S19" i="14"/>
  <c r="P16" i="14"/>
  <c r="P14" i="14"/>
  <c r="P15" i="14"/>
  <c r="P13" i="14"/>
  <c r="P19" i="13"/>
  <c r="S13" i="13"/>
  <c r="S12" i="13"/>
  <c r="O8" i="13"/>
  <c r="O9" i="13"/>
  <c r="O7" i="13"/>
  <c r="J35" i="4"/>
  <c r="J34" i="4"/>
  <c r="G31" i="4"/>
  <c r="G29" i="4"/>
  <c r="G30" i="4"/>
  <c r="G28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H4" i="4" s="1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D3" i="4" l="1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Q18" i="4"/>
  <c r="B18" i="4" s="1"/>
  <c r="C18" i="4" s="1"/>
  <c r="D18" i="4" s="1"/>
  <c r="J18" i="4"/>
  <c r="I18" i="4"/>
  <c r="E18" i="4"/>
  <c r="A18" i="4"/>
  <c r="Q17" i="4"/>
  <c r="B17" i="4" s="1"/>
  <c r="C17" i="4" s="1"/>
  <c r="J17" i="4"/>
  <c r="I17" i="4"/>
  <c r="E17" i="4"/>
  <c r="A17" i="4"/>
  <c r="B16" i="4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<sst xmlns="http://schemas.openxmlformats.org/spreadsheetml/2006/main" count="51" uniqueCount="45">
  <si>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</si>
  <si>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</si>
  <si>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</si>
  <si>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</si>
  <si>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</si>
  <si>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</si>
  <si>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</si>
  <si>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</si>
  <si>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</si>
  <si>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</si>
  <si>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</si>
  <si>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</si>
  <si>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</si>
  <si>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</si>
  <si>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</si>
  <si>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</si>
  <si>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</si>
  <si>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</si>
  <si>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</si>
  <si>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</si>
  <si>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</si>
  <si>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</si>
  <si>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</si>
  <si>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</si>
  <si>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</si>
  <si>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</si>
  <si>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</si>
  <si>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</si>
  <si>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</si>
  <si>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</si>
  <si>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</si>
  <si>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</si>
  <si>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</si>
  <si>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</si>
  <si>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</si>
  <si>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</si>
  <si>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</si>
  <si>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</si>
  <si>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</si>
  <si>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</si>
  <si>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 Kalyan ) - Mr. Vaibhav Sayaji Salunkhe &amp; Ms. Tejaswini Bhagwan Shinde After Marriage Mrs. Tejaswini Vaibhav Salukhe</t>
  </si>
  <si>
    <t>Agree CA</t>
  </si>
  <si>
    <t>Projection area</t>
  </si>
  <si>
    <t>Terr</t>
  </si>
  <si>
    <t>As per 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</si>
</sst>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4" fontId="1" fillId="2" borderId="0" xfId="0" applyNumberFormat="1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10</xdr:col>
      <xdr:colOff>438722</xdr:colOff>
      <xdr:row>28</xdr:row>
      <xdr:rowOff>162665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4096322" cy="5306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10</xdr:col>
      <xdr:colOff>305353</xdr:colOff>
      <xdr:row>33</xdr:row>
      <xdr:rowOff>143613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143000"/>
          <a:ext cx="3962953" cy="5287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2</xdr:row>
      <xdr:rowOff>19050</xdr:rowOff>
    </xdr:from>
    <xdr:to>
      <xdr:col>8</xdr:col>
      <xdr:colOff>276781</xdr:colOff>
      <xdr:row>29</xdr:row>
      <xdr:rowOff>162663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5" y="400050"/>
          <a:ext cx="3982006" cy="52871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354006</xdr:colOff>
      <xdr:row>33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11326806" cy="6038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19</xdr:col>
      <xdr:colOff>11058</xdr:colOff>
      <xdr:row>38</xdr:row>
      <xdr:rowOff>153219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24000"/>
          <a:ext cx="10983858" cy="586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A7" zoomScaleNormal="100" workbookViewId="0">
      <selection activeCell="O18" sqref="O18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302</v>
      </c>
      <c r="C3" s="44">
        <f>B3*1.2</f>
        <v>362.4</v>
      </c>
      <c r="D3" s="44">
        <f t="shared" ref="D3:D9" si="2">C3*1.2</f>
        <v>434.87999999999994</v>
      </c>
      <c r="E3" s="45">
        <f t="shared" ref="E3:E9" si="3">R3</f>
        <v>2568000</v>
      </c>
      <c r="F3" s="44">
        <f t="shared" ref="F3:F9" si="4">ROUND((E3/B3),0)</f>
        <v>8503</v>
      </c>
      <c r="G3" s="44">
        <f t="shared" ref="G3:G9" si="5">ROUND((E3/C3),0)</f>
        <v>7086</v>
      </c>
      <c r="H3" s="44">
        <f t="shared" ref="H3:H9" si="6">ROUND((E3/D3),0)</f>
        <v>5905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f t="shared" ref="P3:P9" si="8">O3/1.2</f>
        <v>0</v>
      </c>
      <c r="Q3" s="46">
        <v>302</v>
      </c>
      <c r="R3" s="47">
        <v>2568000</v>
      </c>
    </row>
    <row r="4" spans="1:20" x14ac:dyDescent="0.25">
      <c r="A4" s="4">
        <f t="shared" si="0"/>
        <v>0</v>
      </c>
      <c r="B4" s="4">
        <f t="shared" si="1"/>
        <v>345</v>
      </c>
      <c r="C4" s="4">
        <f t="shared" ref="C4:C9" si="9">B4*1.2</f>
        <v>414</v>
      </c>
      <c r="D4" s="4">
        <f t="shared" si="2"/>
        <v>496.79999999999995</v>
      </c>
      <c r="E4" s="5">
        <f t="shared" si="3"/>
        <v>2247000</v>
      </c>
      <c r="F4" s="9">
        <f t="shared" si="4"/>
        <v>6513</v>
      </c>
      <c r="G4" s="9">
        <f t="shared" si="5"/>
        <v>5428</v>
      </c>
      <c r="H4" s="9">
        <f t="shared" si="6"/>
        <v>4523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345</v>
      </c>
      <c r="R4" s="2">
        <v>2247000</v>
      </c>
    </row>
    <row r="5" spans="1:20" s="46" customFormat="1" x14ac:dyDescent="0.25">
      <c r="A5" s="44">
        <f t="shared" si="0"/>
        <v>0</v>
      </c>
      <c r="B5" s="44">
        <f t="shared" si="1"/>
        <v>339</v>
      </c>
      <c r="C5" s="44">
        <f t="shared" si="9"/>
        <v>406.8</v>
      </c>
      <c r="D5" s="44">
        <f t="shared" si="2"/>
        <v>488.15999999999997</v>
      </c>
      <c r="E5" s="45">
        <f t="shared" si="3"/>
        <v>2756360</v>
      </c>
      <c r="F5" s="44">
        <f t="shared" si="4"/>
        <v>8131</v>
      </c>
      <c r="G5" s="44">
        <f t="shared" si="5"/>
        <v>6776</v>
      </c>
      <c r="H5" s="44">
        <f t="shared" si="6"/>
        <v>5646</v>
      </c>
      <c r="I5" s="44" t="e">
        <f>#REF!</f>
        <v>#REF!</v>
      </c>
      <c r="J5" s="44">
        <f t="shared" si="7"/>
        <v>0</v>
      </c>
      <c r="O5" s="46">
        <v>0</v>
      </c>
      <c r="P5" s="46">
        <f t="shared" si="8"/>
        <v>0</v>
      </c>
      <c r="Q5" s="46">
        <v>339</v>
      </c>
      <c r="R5" s="47">
        <v>2756360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ref="Q6:Q9" si="10">P6/1.2</f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5" si="32">N16</f>
        <v>0</v>
      </c>
      <c r="B16" s="44">
        <f t="shared" ref="B16:B25" si="33">Q16</f>
        <v>772.72727272727263</v>
      </c>
      <c r="C16" s="44">
        <f t="shared" ref="C16:C25" si="34">B16*1.2</f>
        <v>927.27272727272714</v>
      </c>
      <c r="D16" s="44">
        <f t="shared" ref="D16:D25" si="35">C16*1.2</f>
        <v>1112.7272727272725</v>
      </c>
      <c r="E16" s="45">
        <f t="shared" ref="E16:E25" si="36">R16</f>
        <v>7000000</v>
      </c>
      <c r="F16" s="44">
        <f t="shared" ref="F16:F25" si="37">ROUND((E16/B16),0)</f>
        <v>9059</v>
      </c>
      <c r="G16" s="44">
        <f t="shared" ref="G16:G25" si="38">ROUND((E16/C16),0)</f>
        <v>7549</v>
      </c>
      <c r="H16" s="44">
        <f t="shared" ref="H16:H25" si="39">ROUND((E16/D16),0)</f>
        <v>6291</v>
      </c>
      <c r="I16" s="44" t="e">
        <f>#REF!</f>
        <v>#REF!</v>
      </c>
      <c r="J16" s="44">
        <f t="shared" ref="J16:J25" si="40">S16</f>
        <v>0</v>
      </c>
      <c r="O16" s="46">
        <v>0</v>
      </c>
      <c r="P16" s="46">
        <v>850</v>
      </c>
      <c r="Q16" s="46">
        <f>P16/1.1</f>
        <v>772.72727272727263</v>
      </c>
      <c r="R16" s="47">
        <v>7000000</v>
      </c>
    </row>
    <row r="17" spans="1:25" s="49" customFormat="1" x14ac:dyDescent="0.25">
      <c r="A17" s="9">
        <f t="shared" si="32"/>
        <v>0</v>
      </c>
      <c r="B17" s="9">
        <f t="shared" si="33"/>
        <v>630</v>
      </c>
      <c r="C17" s="9">
        <f t="shared" si="34"/>
        <v>756</v>
      </c>
      <c r="D17" s="9">
        <f t="shared" si="35"/>
        <v>907.19999999999993</v>
      </c>
      <c r="E17" s="48">
        <f t="shared" si="36"/>
        <v>8000000</v>
      </c>
      <c r="F17" s="9">
        <f t="shared" si="37"/>
        <v>12698</v>
      </c>
      <c r="G17" s="9">
        <f t="shared" si="38"/>
        <v>10582</v>
      </c>
      <c r="H17" s="9">
        <f t="shared" si="39"/>
        <v>8818</v>
      </c>
      <c r="I17" s="9" t="e">
        <f>#REF!</f>
        <v>#REF!</v>
      </c>
      <c r="J17" s="9">
        <f t="shared" si="40"/>
        <v>0</v>
      </c>
      <c r="O17" s="49">
        <v>0</v>
      </c>
      <c r="P17" s="49">
        <v>756</v>
      </c>
      <c r="Q17" s="49">
        <f t="shared" ref="P16:Q25" si="41">P17/1.2</f>
        <v>630</v>
      </c>
      <c r="R17" s="50">
        <v>8000000</v>
      </c>
    </row>
    <row r="18" spans="1:25" s="46" customFormat="1" x14ac:dyDescent="0.25">
      <c r="A18" s="44">
        <f t="shared" si="32"/>
        <v>0</v>
      </c>
      <c r="B18" s="44">
        <f t="shared" si="33"/>
        <v>516.66666666666674</v>
      </c>
      <c r="C18" s="44">
        <f t="shared" si="34"/>
        <v>620.00000000000011</v>
      </c>
      <c r="D18" s="44">
        <f t="shared" si="35"/>
        <v>744.00000000000011</v>
      </c>
      <c r="E18" s="45">
        <f t="shared" si="36"/>
        <v>5300000</v>
      </c>
      <c r="F18" s="44">
        <f t="shared" si="37"/>
        <v>10258</v>
      </c>
      <c r="G18" s="44">
        <f t="shared" si="38"/>
        <v>8548</v>
      </c>
      <c r="H18" s="44">
        <f t="shared" si="39"/>
        <v>7124</v>
      </c>
      <c r="I18" s="44" t="e">
        <f>#REF!</f>
        <v>#REF!</v>
      </c>
      <c r="J18" s="44">
        <f t="shared" si="40"/>
        <v>0</v>
      </c>
      <c r="O18" s="46">
        <v>0</v>
      </c>
      <c r="P18" s="46">
        <v>620</v>
      </c>
      <c r="Q18" s="46">
        <f t="shared" si="41"/>
        <v>516.66666666666674</v>
      </c>
      <c r="R18" s="47">
        <v>5300000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9000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41</v>
      </c>
      <c r="F28" s="7">
        <v>19.16</v>
      </c>
      <c r="G28">
        <f>F28*10.764</f>
        <v>206.23823999999999</v>
      </c>
      <c r="S28" s="10"/>
      <c r="T28" s="10"/>
      <c r="U28" s="17" t="s">
        <v>15</v>
      </c>
      <c r="V28" s="18"/>
      <c r="W28" s="19">
        <f>W26-W27</f>
        <v>6500</v>
      </c>
      <c r="X28" s="22"/>
    </row>
    <row r="29" spans="1:25" ht="15.75" x14ac:dyDescent="0.25">
      <c r="E29" t="s">
        <v>42</v>
      </c>
      <c r="F29" s="7">
        <v>1.67</v>
      </c>
      <c r="G29">
        <f t="shared" ref="G29:G30" si="64">F29*10.764</f>
        <v>17.975879999999997</v>
      </c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E30" t="s">
        <v>43</v>
      </c>
      <c r="F30" s="7">
        <v>18.03</v>
      </c>
      <c r="G30">
        <f t="shared" si="64"/>
        <v>194.07491999999999</v>
      </c>
      <c r="S30" s="10"/>
      <c r="T30" s="10"/>
      <c r="U30" s="17" t="s">
        <v>17</v>
      </c>
      <c r="V30" s="23"/>
      <c r="W30" s="24">
        <f>X30-X31</f>
        <v>0</v>
      </c>
      <c r="X30" s="25">
        <v>2025</v>
      </c>
    </row>
    <row r="31" spans="1:25" ht="15.75" x14ac:dyDescent="0.25">
      <c r="G31">
        <f>SUM(G28:G30)</f>
        <v>418.28904</v>
      </c>
      <c r="S31" s="10"/>
      <c r="T31" s="10"/>
      <c r="U31" s="17" t="s">
        <v>18</v>
      </c>
      <c r="V31" s="23"/>
      <c r="W31" s="24">
        <f>W32-W30</f>
        <v>60</v>
      </c>
      <c r="X31" s="31">
        <v>2025</v>
      </c>
      <c r="Y31" t="s">
        <v>44</v>
      </c>
    </row>
    <row r="32" spans="1:25" ht="15.75" x14ac:dyDescent="0.25">
      <c r="I32">
        <v>206</v>
      </c>
      <c r="S32" s="10"/>
      <c r="T32" s="10"/>
      <c r="U32" s="17" t="s">
        <v>19</v>
      </c>
      <c r="V32" s="23"/>
      <c r="W32" s="24">
        <v>60</v>
      </c>
      <c r="X32" s="24"/>
    </row>
    <row r="33" spans="9:24" ht="48" customHeight="1" x14ac:dyDescent="0.25">
      <c r="I33">
        <v>18</v>
      </c>
      <c r="P33" s="42" t="s">
        <v>40</v>
      </c>
      <c r="Q33" s="42"/>
      <c r="R33" s="42"/>
      <c r="S33" s="42"/>
      <c r="T33" s="43"/>
      <c r="U33" s="21" t="s">
        <v>20</v>
      </c>
      <c r="V33" s="23"/>
      <c r="W33" s="24">
        <f>90*W30/W32</f>
        <v>0</v>
      </c>
      <c r="X33" s="24"/>
    </row>
    <row r="34" spans="9:24" ht="15.75" x14ac:dyDescent="0.25">
      <c r="I34">
        <v>194</v>
      </c>
      <c r="J34">
        <f>I34*40%</f>
        <v>77.600000000000009</v>
      </c>
      <c r="U34" s="17"/>
      <c r="V34" s="26"/>
      <c r="W34" s="27">
        <v>0</v>
      </c>
      <c r="X34" s="27"/>
    </row>
    <row r="35" spans="9:24" ht="15.75" x14ac:dyDescent="0.25">
      <c r="J35">
        <f>I32+I33+J34</f>
        <v>301.60000000000002</v>
      </c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9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2500</v>
      </c>
      <c r="X36" s="22"/>
    </row>
    <row r="37" spans="9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6500</v>
      </c>
      <c r="X37" s="22"/>
    </row>
    <row r="38" spans="9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9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9000</v>
      </c>
      <c r="X39" s="22"/>
    </row>
    <row r="40" spans="9:24" ht="15.75" x14ac:dyDescent="0.25">
      <c r="S40" s="10"/>
      <c r="T40" s="10"/>
      <c r="U40" s="23"/>
      <c r="V40" s="23"/>
      <c r="W40" s="24"/>
      <c r="X40" s="24"/>
    </row>
    <row r="41" spans="9:24" ht="15.75" x14ac:dyDescent="0.25">
      <c r="S41" s="10"/>
      <c r="T41" s="10"/>
      <c r="U41" s="28" t="s">
        <v>38</v>
      </c>
      <c r="V41" s="30"/>
      <c r="W41" s="25">
        <v>302</v>
      </c>
      <c r="X41" s="24"/>
    </row>
    <row r="42" spans="9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2718000</v>
      </c>
      <c r="X42" s="33"/>
    </row>
    <row r="43" spans="9:24" ht="15.75" x14ac:dyDescent="0.25">
      <c r="S43" s="11"/>
      <c r="T43" s="10"/>
      <c r="U43" s="17" t="s">
        <v>25</v>
      </c>
      <c r="V43" s="23"/>
      <c r="W43" s="34">
        <f>W42*0.98</f>
        <v>2663640</v>
      </c>
      <c r="X43" s="35"/>
    </row>
    <row r="44" spans="9:24" ht="15.75" x14ac:dyDescent="0.25">
      <c r="S44" s="10"/>
      <c r="T44" s="10"/>
      <c r="U44" s="17" t="s">
        <v>26</v>
      </c>
      <c r="V44" s="23"/>
      <c r="W44" s="34">
        <f>W42*0.8</f>
        <v>2174400</v>
      </c>
      <c r="X44" s="34"/>
    </row>
    <row r="45" spans="9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9:24" ht="15.75" x14ac:dyDescent="0.25">
      <c r="U46" s="37" t="s">
        <v>27</v>
      </c>
      <c r="V46" s="38"/>
      <c r="W46" s="39">
        <f>W27*W41</f>
        <v>755000</v>
      </c>
      <c r="X46" s="39"/>
    </row>
    <row r="47" spans="9:24" ht="15.75" x14ac:dyDescent="0.25">
      <c r="U47" s="17" t="s">
        <v>28</v>
      </c>
      <c r="V47" s="23"/>
      <c r="W47" s="36"/>
      <c r="X47" s="36"/>
    </row>
    <row r="48" spans="9:24" ht="15.75" x14ac:dyDescent="0.25">
      <c r="U48" s="40" t="s">
        <v>29</v>
      </c>
      <c r="V48" s="36"/>
      <c r="W48" s="34">
        <f>W42*0.025/12</f>
        <v>5662.5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S44"/>
  <sheetViews>
    <sheetView topLeftCell="D4" zoomScaleNormal="100" workbookViewId="0">
      <selection activeCell="P16" sqref="P16:P19"/>
    </sheetView>
  </sheetViews>
  <sheetFormatPr defaultRowHeight="15" x14ac:dyDescent="0.25"/>
  <cols>
    <col min="16" max="16" width="12" customWidth="1"/>
  </cols>
  <sheetData>
    <row r="7" spans="14:19" x14ac:dyDescent="0.25">
      <c r="N7">
        <v>19.16</v>
      </c>
      <c r="O7">
        <f>N7*10.764</f>
        <v>206.23823999999999</v>
      </c>
    </row>
    <row r="8" spans="14:19" x14ac:dyDescent="0.25">
      <c r="N8">
        <v>1.67</v>
      </c>
      <c r="O8">
        <f t="shared" ref="O8:O9" si="0">N8*10.764</f>
        <v>17.975879999999997</v>
      </c>
    </row>
    <row r="9" spans="14:19" x14ac:dyDescent="0.25">
      <c r="N9">
        <v>18.03</v>
      </c>
      <c r="O9">
        <f t="shared" si="0"/>
        <v>194.07491999999999</v>
      </c>
    </row>
    <row r="10" spans="14:19" x14ac:dyDescent="0.25">
      <c r="R10">
        <v>206</v>
      </c>
    </row>
    <row r="11" spans="14:19" x14ac:dyDescent="0.25">
      <c r="R11">
        <v>18</v>
      </c>
    </row>
    <row r="12" spans="14:19" x14ac:dyDescent="0.25">
      <c r="R12">
        <v>194</v>
      </c>
      <c r="S12">
        <f>R12*40%</f>
        <v>77.600000000000009</v>
      </c>
    </row>
    <row r="13" spans="14:19" x14ac:dyDescent="0.25">
      <c r="S13">
        <f>R10+R11+S12</f>
        <v>301.60000000000002</v>
      </c>
    </row>
    <row r="16" spans="14:19" x14ac:dyDescent="0.25">
      <c r="P16">
        <v>2400000</v>
      </c>
    </row>
    <row r="17" spans="16:16" x14ac:dyDescent="0.25">
      <c r="P17">
        <v>144000</v>
      </c>
    </row>
    <row r="18" spans="16:16" x14ac:dyDescent="0.25">
      <c r="P18">
        <v>24000</v>
      </c>
    </row>
    <row r="19" spans="16:16" x14ac:dyDescent="0.25">
      <c r="P19">
        <f>SUM(P16:P18)</f>
        <v>2568000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3:S24"/>
  <sheetViews>
    <sheetView topLeftCell="D9" workbookViewId="0">
      <selection activeCell="R28" sqref="R28"/>
    </sheetView>
  </sheetViews>
  <sheetFormatPr defaultRowHeight="15" x14ac:dyDescent="0.25"/>
  <cols>
    <col min="17" max="17" width="16" customWidth="1"/>
  </cols>
  <sheetData>
    <row r="13" spans="15:16" x14ac:dyDescent="0.25">
      <c r="O13">
        <v>24.38</v>
      </c>
      <c r="P13">
        <f>O13*10.764</f>
        <v>262.42631999999998</v>
      </c>
    </row>
    <row r="14" spans="15:16" x14ac:dyDescent="0.25">
      <c r="O14">
        <v>3.01</v>
      </c>
      <c r="P14">
        <f t="shared" ref="P14:P15" si="0">O14*10.764</f>
        <v>32.399639999999998</v>
      </c>
    </row>
    <row r="15" spans="15:16" x14ac:dyDescent="0.25">
      <c r="O15">
        <v>11.88</v>
      </c>
      <c r="P15">
        <f t="shared" si="0"/>
        <v>127.87632000000001</v>
      </c>
    </row>
    <row r="16" spans="15:16" x14ac:dyDescent="0.25">
      <c r="P16">
        <f>SUM(P13:P15)</f>
        <v>422.70227999999997</v>
      </c>
    </row>
    <row r="17" spans="17:19" x14ac:dyDescent="0.25">
      <c r="R17">
        <v>262</v>
      </c>
    </row>
    <row r="18" spans="17:19" x14ac:dyDescent="0.25">
      <c r="R18">
        <v>32</v>
      </c>
    </row>
    <row r="19" spans="17:19" x14ac:dyDescent="0.25">
      <c r="R19">
        <v>128</v>
      </c>
      <c r="S19">
        <f>R19*40%</f>
        <v>51.2</v>
      </c>
    </row>
    <row r="20" spans="17:19" x14ac:dyDescent="0.25">
      <c r="S20">
        <f>R17+R18+S19</f>
        <v>345.2</v>
      </c>
    </row>
    <row r="21" spans="17:19" x14ac:dyDescent="0.25">
      <c r="Q21">
        <v>2100000</v>
      </c>
    </row>
    <row r="22" spans="17:19" x14ac:dyDescent="0.25">
      <c r="Q22">
        <v>126000</v>
      </c>
    </row>
    <row r="23" spans="17:19" x14ac:dyDescent="0.25">
      <c r="Q23">
        <v>21000</v>
      </c>
    </row>
    <row r="24" spans="17:19" x14ac:dyDescent="0.25">
      <c r="Q24">
        <f>SUM(Q21:Q23)</f>
        <v>2247000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topLeftCell="A7" zoomScaleNormal="100" workbookViewId="0">
      <selection activeCell="M24" sqref="M24"/>
    </sheetView>
  </sheetViews>
  <sheetFormatPr defaultRowHeight="15" x14ac:dyDescent="0.25"/>
  <cols>
    <col min="13" max="13" width="14" customWidth="1"/>
  </cols>
  <sheetData>
    <row r="2" spans="1:15" x14ac:dyDescent="0.25">
      <c r="A2" s="6"/>
    </row>
    <row r="8" spans="1:15" x14ac:dyDescent="0.25">
      <c r="K8">
        <v>24.3</v>
      </c>
      <c r="L8">
        <f>K8*10.764</f>
        <v>261.5652</v>
      </c>
    </row>
    <row r="9" spans="1:15" x14ac:dyDescent="0.25">
      <c r="K9">
        <v>2.98</v>
      </c>
      <c r="L9">
        <f t="shared" ref="L9:L10" si="0">K9*10.764</f>
        <v>32.076719999999995</v>
      </c>
    </row>
    <row r="10" spans="1:15" x14ac:dyDescent="0.25">
      <c r="K10">
        <v>10.79</v>
      </c>
      <c r="L10">
        <f t="shared" si="0"/>
        <v>116.14355999999998</v>
      </c>
    </row>
    <row r="13" spans="1:15" x14ac:dyDescent="0.25">
      <c r="N13">
        <v>261</v>
      </c>
    </row>
    <row r="14" spans="1:15" x14ac:dyDescent="0.25">
      <c r="N14">
        <v>32</v>
      </c>
    </row>
    <row r="15" spans="1:15" x14ac:dyDescent="0.25">
      <c r="M15">
        <v>2576000</v>
      </c>
      <c r="N15">
        <v>116</v>
      </c>
      <c r="O15">
        <f>N15*40%</f>
        <v>46.400000000000006</v>
      </c>
    </row>
    <row r="16" spans="1:15" x14ac:dyDescent="0.25">
      <c r="M16">
        <v>154600</v>
      </c>
      <c r="O16">
        <f>N13+N14+O15</f>
        <v>339.4</v>
      </c>
    </row>
    <row r="17" spans="13:13" x14ac:dyDescent="0.25">
      <c r="M17">
        <v>25760</v>
      </c>
    </row>
    <row r="18" spans="13:13" x14ac:dyDescent="0.25">
      <c r="M18">
        <f>SUM(M15:M17)</f>
        <v>2756360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topLeftCell="A20" zoomScaleNormal="100" workbookViewId="0">
      <selection activeCell="B1" sqref="B1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Normal="100" workbookViewId="0">
      <selection activeCell="A29" sqref="A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2025-03-17T10:38:41Z</dcterms:modified>
</cp:coreProperties>
</file>