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Jitendra Kadam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3" l="1"/>
  <c r="G20" i="23"/>
  <c r="G19" i="23"/>
  <c r="Q5" i="4"/>
  <c r="B5" i="4" s="1"/>
  <c r="C5" i="4" s="1"/>
  <c r="D5" i="4" s="1"/>
  <c r="P5" i="4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P3" i="4"/>
  <c r="J3" i="4"/>
  <c r="I3" i="4"/>
  <c r="E3" i="4"/>
  <c r="B3" i="4"/>
  <c r="C3" i="4" s="1"/>
  <c r="D3" i="4" s="1"/>
  <c r="A3" i="4"/>
  <c r="Q2" i="4"/>
  <c r="B2" i="4" s="1"/>
  <c r="C2" i="4" s="1"/>
  <c r="D2" i="4" s="1"/>
  <c r="J2" i="4"/>
  <c r="I2" i="4"/>
  <c r="E2" i="4"/>
  <c r="A2" i="4"/>
  <c r="Q7" i="4"/>
  <c r="B7" i="4" s="1"/>
  <c r="F7" i="4" s="1"/>
  <c r="P7" i="4"/>
  <c r="J7" i="4"/>
  <c r="I7" i="4"/>
  <c r="E7" i="4"/>
  <c r="A7" i="4"/>
  <c r="P6" i="4"/>
  <c r="Q6" i="4" s="1"/>
  <c r="B6" i="4" s="1"/>
  <c r="F6" i="4" s="1"/>
  <c r="J6" i="4"/>
  <c r="I6" i="4"/>
  <c r="E6" i="4"/>
  <c r="A6" i="4"/>
  <c r="P8" i="4"/>
  <c r="Q8" i="4" s="1"/>
  <c r="B8" i="4" s="1"/>
  <c r="J8" i="4"/>
  <c r="I8" i="4"/>
  <c r="E8" i="4"/>
  <c r="A8" i="4"/>
  <c r="G5" i="4" l="1"/>
  <c r="G4" i="4"/>
  <c r="G2" i="4"/>
  <c r="G3" i="4"/>
  <c r="F2" i="4"/>
  <c r="F4" i="4"/>
  <c r="F3" i="4"/>
  <c r="F5" i="4"/>
  <c r="H2" i="4"/>
  <c r="H3" i="4"/>
  <c r="H4" i="4"/>
  <c r="H5" i="4"/>
  <c r="G7" i="4"/>
  <c r="C6" i="4"/>
  <c r="D6" i="4" s="1"/>
  <c r="H6" i="4" s="1"/>
  <c r="C7" i="4"/>
  <c r="D7" i="4" s="1"/>
  <c r="H7" i="4" s="1"/>
  <c r="F8" i="4"/>
  <c r="C8" i="4"/>
  <c r="B17" i="25"/>
  <c r="P17" i="4"/>
  <c r="Q17" i="4" s="1"/>
  <c r="B17" i="4" s="1"/>
  <c r="C17" i="4" s="1"/>
  <c r="J17" i="4"/>
  <c r="I17" i="4"/>
  <c r="E17" i="4"/>
  <c r="A17" i="4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J13" i="4"/>
  <c r="I13" i="4"/>
  <c r="E13" i="4"/>
  <c r="A13" i="4"/>
  <c r="Q12" i="4"/>
  <c r="B12" i="4" s="1"/>
  <c r="C12" i="4" s="1"/>
  <c r="P12" i="4"/>
  <c r="J12" i="4"/>
  <c r="I12" i="4"/>
  <c r="E12" i="4"/>
  <c r="F12" i="4" s="1"/>
  <c r="A12" i="4"/>
  <c r="Q11" i="4"/>
  <c r="B11" i="4" s="1"/>
  <c r="C11" i="4" s="1"/>
  <c r="P11" i="4"/>
  <c r="J11" i="4"/>
  <c r="I11" i="4"/>
  <c r="E11" i="4"/>
  <c r="F11" i="4" s="1"/>
  <c r="A11" i="4"/>
  <c r="Q10" i="4"/>
  <c r="B10" i="4" s="1"/>
  <c r="C10" i="4" s="1"/>
  <c r="P10" i="4"/>
  <c r="J10" i="4"/>
  <c r="I10" i="4"/>
  <c r="E10" i="4"/>
  <c r="F10" i="4" s="1"/>
  <c r="A10" i="4"/>
  <c r="Q9" i="4"/>
  <c r="B9" i="4" s="1"/>
  <c r="C9" i="4" s="1"/>
  <c r="P9" i="4"/>
  <c r="J9" i="4"/>
  <c r="I9" i="4"/>
  <c r="E9" i="4"/>
  <c r="F9" i="4" s="1"/>
  <c r="A9" i="4"/>
  <c r="F13" i="4" l="1"/>
  <c r="F14" i="4"/>
  <c r="F15" i="4"/>
  <c r="F16" i="4"/>
  <c r="F17" i="4"/>
  <c r="G6" i="4"/>
  <c r="G8" i="4"/>
  <c r="D8" i="4"/>
  <c r="H8" i="4" s="1"/>
  <c r="D9" i="4"/>
  <c r="H9" i="4" s="1"/>
  <c r="G9" i="4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C23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17" i="25" s="1"/>
  <c r="E5" i="25"/>
  <c r="P19" i="4" l="1"/>
  <c r="Q19" i="4" s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0" i="23" l="1"/>
  <c r="C8" i="23"/>
  <c r="C6" i="23"/>
  <c r="C14" i="23"/>
  <c r="C10" i="23" l="1"/>
  <c r="C11" i="23" s="1"/>
  <c r="C12" i="23" s="1"/>
  <c r="C13" i="23" s="1"/>
  <c r="C16" i="23" s="1"/>
  <c r="C19" i="23" s="1"/>
  <c r="C20" i="23" s="1"/>
  <c r="C21" i="23" l="1"/>
  <c r="C25" i="23"/>
  <c r="J19" i="4"/>
  <c r="I19" i="4"/>
  <c r="E19" i="4"/>
  <c r="A19" i="4"/>
  <c r="B19" i="4" l="1"/>
  <c r="C19" i="4" l="1"/>
  <c r="G19" i="4" s="1"/>
  <c r="F19" i="4"/>
  <c r="D19" i="4"/>
  <c r="H19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<sst xmlns="http://schemas.openxmlformats.org/spreadsheetml/2006/main" count="133" uniqueCount="99">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</sst>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0" fillId="0" borderId="0" xfId="0" applyNumberForma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437030</xdr:colOff>
      <xdr:row>1</xdr:row>
      <xdr:rowOff>100853</xdr:rowOff>
    </xdr:from>
    <xdr:to>
      <xdr:col>8</xdr:col>
      <xdr:colOff>174812</xdr:colOff>
      <xdr:row>32</xdr:row>
      <xdr:rowOff>12887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30" y="291353"/>
          <a:ext cx="4578723" cy="58175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180975</xdr:rowOff>
    </xdr:from>
    <xdr:to>
      <xdr:col>8</xdr:col>
      <xdr:colOff>247650</xdr:colOff>
      <xdr:row>34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752475"/>
          <a:ext cx="4857750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448235</xdr:colOff>
      <xdr:row>0</xdr:row>
      <xdr:rowOff>0</xdr:rowOff>
    </xdr:from>
    <xdr:to>
      <xdr:col>10</xdr:col>
      <xdr:colOff>591110</xdr:colOff>
      <xdr:row>30</xdr:row>
      <xdr:rowOff>161925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235" y="0"/>
          <a:ext cx="6194051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37735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35700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35700</v>
      </c>
      <c r="D5" s="56" t="s">
        <v>61</v>
      </c>
      <c r="E5" s="57">
        <f>ROUND(C5/10.764,0)</f>
        <v>3317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11500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35700</v>
      </c>
      <c r="D10" s="56" t="s">
        <v>61</v>
      </c>
      <c r="E10" s="57">
        <f>ROUND(C10/10.764,0)</f>
        <v>3317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2040000</v>
      </c>
      <c r="C17" s="71">
        <v>1020</v>
      </c>
      <c r="D17" s="71"/>
      <c r="E17" s="71">
        <f>E10*C17</f>
        <v>3383340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selection activeCell="F12" sqref="F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7" width="12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D2" s="17"/>
      <c r="F2" s="74"/>
      <c r="G2" s="74"/>
    </row>
    <row r="3" spans="1:13">
      <c r="A3" s="15" t="s">
        <v>13</v>
      </c>
      <c r="B3" s="18"/>
      <c r="C3" s="19">
        <v>6300</v>
      </c>
      <c r="D3" s="20" t="s">
        <v>97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4300</v>
      </c>
      <c r="D5" s="22"/>
      <c r="F5" s="74"/>
      <c r="G5" s="74"/>
      <c r="H5" s="114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0</v>
      </c>
      <c r="D7" s="24"/>
      <c r="F7" s="74"/>
      <c r="G7" s="74"/>
    </row>
    <row r="8" spans="1:13">
      <c r="A8" s="15" t="s">
        <v>18</v>
      </c>
      <c r="B8" s="23"/>
      <c r="C8" s="24">
        <f>C9-C7</f>
        <v>60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3">
      <c r="A11" s="15"/>
      <c r="B11" s="25"/>
      <c r="C11" s="26">
        <f>C10%</f>
        <v>0</v>
      </c>
      <c r="D11" s="26"/>
      <c r="F11" s="74"/>
      <c r="G11" s="74"/>
    </row>
    <row r="12" spans="1:13">
      <c r="A12" s="15" t="s">
        <v>21</v>
      </c>
      <c r="B12" s="18"/>
      <c r="C12" s="19">
        <f>C6*C11</f>
        <v>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3">
      <c r="A14" s="15" t="s">
        <v>15</v>
      </c>
      <c r="B14" s="18"/>
      <c r="C14" s="19">
        <f>C5</f>
        <v>4300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6300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643</v>
      </c>
      <c r="D18" s="72"/>
      <c r="E18" s="73"/>
      <c r="F18" s="74"/>
      <c r="G18" s="74">
        <v>300000</v>
      </c>
      <c r="H18" s="71" t="s">
        <v>98</v>
      </c>
      <c r="N18" s="10"/>
    </row>
    <row r="19" spans="1:14">
      <c r="A19" s="15"/>
      <c r="B19" s="6"/>
      <c r="C19" s="29">
        <f>C18*C16</f>
        <v>4050900</v>
      </c>
      <c r="D19" s="74" t="s">
        <v>68</v>
      </c>
      <c r="E19" s="29"/>
      <c r="F19" s="74" t="s">
        <v>68</v>
      </c>
      <c r="G19" s="118">
        <f>C19+G18</f>
        <v>4350900</v>
      </c>
      <c r="N19" s="10"/>
    </row>
    <row r="20" spans="1:14">
      <c r="A20" s="15"/>
      <c r="B20" s="53"/>
      <c r="C20" s="30">
        <f>C19*95%</f>
        <v>3848355</v>
      </c>
      <c r="D20" s="74" t="s">
        <v>24</v>
      </c>
      <c r="E20" s="30"/>
      <c r="F20" s="74" t="s">
        <v>24</v>
      </c>
      <c r="G20" s="118">
        <f>G19*95%</f>
        <v>4133355</v>
      </c>
    </row>
    <row r="21" spans="1:14">
      <c r="A21" s="15"/>
      <c r="C21" s="30">
        <f>C19*80%</f>
        <v>3240720</v>
      </c>
      <c r="D21" s="74" t="s">
        <v>25</v>
      </c>
      <c r="E21" s="30"/>
      <c r="F21" s="74" t="s">
        <v>25</v>
      </c>
      <c r="G21" s="118">
        <f>G19*80%</f>
        <v>3480720</v>
      </c>
    </row>
    <row r="22" spans="1:14">
      <c r="A22" s="15"/>
      <c r="F22" s="74"/>
      <c r="G22" s="74"/>
    </row>
    <row r="23" spans="1:14">
      <c r="A23" s="31" t="s">
        <v>26</v>
      </c>
      <c r="B23" s="32"/>
      <c r="C23" s="33">
        <f>C4*469</f>
        <v>938000</v>
      </c>
      <c r="D23" s="33"/>
      <c r="G23" s="74"/>
      <c r="L23" s="71"/>
    </row>
    <row r="24" spans="1:14">
      <c r="A24" s="15" t="s">
        <v>27</v>
      </c>
      <c r="L24" s="71"/>
    </row>
    <row r="25" spans="1:14">
      <c r="A25" s="34" t="s">
        <v>28</v>
      </c>
      <c r="B25" s="16"/>
      <c r="C25" s="30">
        <f>C19*0.025/12</f>
        <v>8439.375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71"/>
      <c r="L46" s="10"/>
    </row>
    <row r="47" spans="1:12">
      <c r="K47" s="71"/>
      <c r="L47" s="10"/>
    </row>
    <row r="48" spans="1:12">
      <c r="K48" s="71"/>
      <c r="L48" s="10"/>
    </row>
    <row r="49" spans="1:13">
      <c r="K49" s="71"/>
      <c r="L49" s="60"/>
      <c r="M49" s="60"/>
    </row>
    <row r="50" spans="1:13">
      <c r="K50" s="71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887.5</v>
      </c>
      <c r="C2" s="4">
        <f t="shared" ref="C2:C5" si="2">B2*1.2</f>
        <v>1065</v>
      </c>
      <c r="D2" s="4">
        <f t="shared" ref="D2:D5" si="3">C2*1.2</f>
        <v>1278</v>
      </c>
      <c r="E2" s="5">
        <f t="shared" ref="E2:E5" si="4">R2</f>
        <v>4800000</v>
      </c>
      <c r="F2" s="4">
        <f t="shared" ref="F2:F5" si="5">ROUND((E2/B2),0)</f>
        <v>5408</v>
      </c>
      <c r="G2" s="4">
        <f t="shared" ref="G2:G5" si="6">ROUND((E2/C2),0)</f>
        <v>4507</v>
      </c>
      <c r="H2" s="4">
        <f t="shared" ref="H2:H5" si="7">ROUND((E2/D2),0)</f>
        <v>3756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1065</v>
      </c>
      <c r="Q2" s="71">
        <f t="shared" ref="Q2:Q5" si="10">P2/1.2</f>
        <v>887.5</v>
      </c>
      <c r="R2" s="2">
        <v>4800000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1060</v>
      </c>
      <c r="C3" s="4">
        <f t="shared" si="2"/>
        <v>1272</v>
      </c>
      <c r="D3" s="4">
        <f t="shared" si="3"/>
        <v>1526.3999999999999</v>
      </c>
      <c r="E3" s="5">
        <f t="shared" si="4"/>
        <v>7020000</v>
      </c>
      <c r="F3" s="4">
        <f t="shared" si="5"/>
        <v>6623</v>
      </c>
      <c r="G3" s="4">
        <f t="shared" si="6"/>
        <v>5519</v>
      </c>
      <c r="H3" s="4">
        <f t="shared" si="7"/>
        <v>4599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" si="11">O3/1.2</f>
        <v>0</v>
      </c>
      <c r="Q3" s="71">
        <v>1060</v>
      </c>
      <c r="R3" s="2">
        <v>7020000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ref="A6:A7" si="12">N6</f>
        <v>0</v>
      </c>
      <c r="B6" s="4">
        <f t="shared" ref="B6:B7" si="13">Q6</f>
        <v>0</v>
      </c>
      <c r="C6" s="4">
        <f t="shared" ref="C6:C7" si="14">B6*1.2</f>
        <v>0</v>
      </c>
      <c r="D6" s="4">
        <f t="shared" ref="D6:D7" si="15">C6*1.2</f>
        <v>0</v>
      </c>
      <c r="E6" s="5">
        <f t="shared" ref="E6:E7" si="16">R6</f>
        <v>0</v>
      </c>
      <c r="F6" s="4" t="e">
        <f t="shared" ref="F6:F7" si="17">ROUND((E6/B6),0)</f>
        <v>#DIV/0!</v>
      </c>
      <c r="G6" s="4" t="e">
        <f t="shared" ref="G6:G7" si="18">ROUND((E6/C6),0)</f>
        <v>#DIV/0!</v>
      </c>
      <c r="H6" s="4" t="e">
        <f t="shared" ref="H6:H7" si="19">ROUND((E6/D6),0)</f>
        <v>#DIV/0!</v>
      </c>
      <c r="I6" s="4">
        <f t="shared" ref="I6:I7" si="20">T6</f>
        <v>0</v>
      </c>
      <c r="J6" s="4">
        <f t="shared" ref="J6:J7" si="21">U6</f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6:Q7" si="22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22"/>
        <v>0</v>
      </c>
      <c r="R7" s="2">
        <v>0</v>
      </c>
      <c r="S7" s="2"/>
      <c r="T7" s="2"/>
    </row>
    <row r="8" spans="1:35">
      <c r="A8" s="4">
        <f t="shared" ref="A8" si="23">N8</f>
        <v>0</v>
      </c>
      <c r="B8" s="4">
        <f t="shared" ref="B8" si="24">Q8</f>
        <v>0</v>
      </c>
      <c r="C8" s="4">
        <f t="shared" ref="C8" si="25">B8*1.2</f>
        <v>0</v>
      </c>
      <c r="D8" s="4">
        <f t="shared" ref="D8" si="26">C8*1.2</f>
        <v>0</v>
      </c>
      <c r="E8" s="5">
        <f t="shared" ref="E8" si="27">R8</f>
        <v>0</v>
      </c>
      <c r="F8" s="4" t="e">
        <f t="shared" ref="F8" si="28">ROUND((E8/B8),0)</f>
        <v>#DIV/0!</v>
      </c>
      <c r="G8" s="4" t="e">
        <f t="shared" ref="G8" si="29">ROUND((E8/C8),0)</f>
        <v>#DIV/0!</v>
      </c>
      <c r="H8" s="4" t="e">
        <f t="shared" ref="H8" si="30">ROUND((E8/D8),0)</f>
        <v>#DIV/0!</v>
      </c>
      <c r="I8" s="4">
        <f t="shared" ref="I8" si="31">T8</f>
        <v>0</v>
      </c>
      <c r="J8" s="4">
        <f t="shared" ref="J8" si="32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33">P8/1.2</f>
        <v>0</v>
      </c>
      <c r="R8" s="2">
        <v>0</v>
      </c>
      <c r="S8" s="2"/>
      <c r="T8" s="2"/>
    </row>
    <row r="9" spans="1:35">
      <c r="A9" s="4">
        <f t="shared" ref="A9:A17" si="34">N9</f>
        <v>0</v>
      </c>
      <c r="B9" s="4">
        <f t="shared" ref="B9:B17" si="35">Q9</f>
        <v>0</v>
      </c>
      <c r="C9" s="4">
        <f t="shared" ref="C9:C17" si="36">B9*1.2</f>
        <v>0</v>
      </c>
      <c r="D9" s="4">
        <f t="shared" ref="D9:D17" si="37">C9*1.2</f>
        <v>0</v>
      </c>
      <c r="E9" s="5">
        <f t="shared" ref="E9:E17" si="38">R9</f>
        <v>0</v>
      </c>
      <c r="F9" s="4" t="e">
        <f t="shared" ref="F9:F17" si="39">ROUND((E9/B9),0)</f>
        <v>#DIV/0!</v>
      </c>
      <c r="G9" s="4" t="e">
        <f t="shared" ref="G9:G17" si="40">ROUND((E9/C9),0)</f>
        <v>#DIV/0!</v>
      </c>
      <c r="H9" s="4" t="e">
        <f t="shared" ref="H9:H17" si="41">ROUND((E9/D9),0)</f>
        <v>#DIV/0!</v>
      </c>
      <c r="I9" s="4">
        <f t="shared" ref="I9:I17" si="42">T9</f>
        <v>0</v>
      </c>
      <c r="J9" s="4">
        <f t="shared" ref="J9:J17" si="43">U9</f>
        <v>0</v>
      </c>
      <c r="K9" s="71"/>
      <c r="L9" s="71"/>
      <c r="M9" s="71"/>
      <c r="N9" s="71"/>
      <c r="O9" s="71">
        <v>0</v>
      </c>
      <c r="P9" s="71">
        <f t="shared" ref="P9" si="44">O9/1.2</f>
        <v>0</v>
      </c>
      <c r="Q9" s="71">
        <f t="shared" ref="Q9:Q17" si="45">P9/1.2</f>
        <v>0</v>
      </c>
      <c r="R9" s="2">
        <v>0</v>
      </c>
      <c r="S9" s="2"/>
      <c r="T9" s="2"/>
    </row>
    <row r="10" spans="1:35">
      <c r="A10" s="4">
        <f t="shared" si="34"/>
        <v>0</v>
      </c>
      <c r="B10" s="4">
        <f t="shared" si="35"/>
        <v>0</v>
      </c>
      <c r="C10" s="4">
        <f t="shared" si="36"/>
        <v>0</v>
      </c>
      <c r="D10" s="4">
        <f t="shared" si="37"/>
        <v>0</v>
      </c>
      <c r="E10" s="5">
        <f t="shared" si="38"/>
        <v>0</v>
      </c>
      <c r="F10" s="4" t="e">
        <f t="shared" si="39"/>
        <v>#DIV/0!</v>
      </c>
      <c r="G10" s="4" t="e">
        <f t="shared" si="40"/>
        <v>#DIV/0!</v>
      </c>
      <c r="H10" s="4" t="e">
        <f t="shared" si="41"/>
        <v>#DIV/0!</v>
      </c>
      <c r="I10" s="4">
        <f t="shared" si="42"/>
        <v>0</v>
      </c>
      <c r="J10" s="4">
        <f t="shared" si="4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45"/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ref="P12:P13" si="46">O12/1.2</f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6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 t="shared" ref="P15" si="47">O15/1.2</f>
        <v>0</v>
      </c>
      <c r="Q15" s="71">
        <f t="shared" si="45"/>
        <v>0</v>
      </c>
      <c r="R15" s="2">
        <v>0</v>
      </c>
      <c r="S15" s="2"/>
    </row>
    <row r="16" spans="1:35">
      <c r="A16" s="4">
        <f t="shared" si="34"/>
        <v>0</v>
      </c>
      <c r="B16" s="4">
        <f t="shared" si="35"/>
        <v>0</v>
      </c>
      <c r="C16" s="4">
        <f t="shared" si="36"/>
        <v>0</v>
      </c>
      <c r="D16" s="4">
        <f t="shared" si="37"/>
        <v>0</v>
      </c>
      <c r="E16" s="5">
        <f t="shared" si="38"/>
        <v>0</v>
      </c>
      <c r="F16" s="4" t="e">
        <f t="shared" si="39"/>
        <v>#DIV/0!</v>
      </c>
      <c r="G16" s="4" t="e">
        <f t="shared" si="40"/>
        <v>#DIV/0!</v>
      </c>
      <c r="H16" s="4" t="e">
        <f t="shared" si="41"/>
        <v>#DIV/0!</v>
      </c>
      <c r="I16" s="4">
        <f t="shared" si="42"/>
        <v>0</v>
      </c>
      <c r="J16" s="4">
        <f t="shared" si="4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45"/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4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48">N19</f>
        <v>0</v>
      </c>
      <c r="B19" s="4">
        <f t="shared" ref="B19" si="49">Q19</f>
        <v>0</v>
      </c>
      <c r="C19" s="4">
        <f t="shared" ref="C19" si="50">B19*1.2</f>
        <v>0</v>
      </c>
      <c r="D19" s="4">
        <f t="shared" ref="D19" si="51">C19*1.2</f>
        <v>0</v>
      </c>
      <c r="E19" s="5">
        <f t="shared" ref="E19" si="52">R19</f>
        <v>0</v>
      </c>
      <c r="F19" s="4" t="e">
        <f t="shared" ref="F19" si="53">ROUND((E19/B19),0)</f>
        <v>#DIV/0!</v>
      </c>
      <c r="G19" s="4" t="e">
        <f t="shared" ref="G19" si="54">ROUND((E19/C19),0)</f>
        <v>#DIV/0!</v>
      </c>
      <c r="H19" s="4" t="e">
        <f t="shared" ref="H19" si="55">ROUND((E19/D19),0)</f>
        <v>#DIV/0!</v>
      </c>
      <c r="I19" s="4">
        <f t="shared" ref="I19:J19" si="56">T19</f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2" zoomScale="130" zoomScaleNormal="130" workbookViewId="0">
      <selection activeCell="H6" sqref="H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J10" sqref="J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2025-03-15T06:08:48Z</dcterms:modified>
</cp:coreProperties>
</file>