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Tayyab Shaikh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8" r:id="rId7"/>
    <sheet name="igr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3" l="1"/>
  <c r="P8" i="4" l="1"/>
  <c r="B8" i="4" s="1"/>
  <c r="C8" i="4" s="1"/>
  <c r="J8" i="4"/>
  <c r="I8" i="4"/>
  <c r="E8" i="4"/>
  <c r="A8" i="4"/>
  <c r="P7" i="4"/>
  <c r="B7" i="4" s="1"/>
  <c r="J7" i="4"/>
  <c r="I7" i="4"/>
  <c r="E7" i="4"/>
  <c r="A7" i="4"/>
  <c r="B6" i="4"/>
  <c r="C6" i="4" s="1"/>
  <c r="P6" i="4"/>
  <c r="J6" i="4"/>
  <c r="I6" i="4"/>
  <c r="E6" i="4"/>
  <c r="A6" i="4"/>
  <c r="Q5" i="4"/>
  <c r="B5" i="4" s="1"/>
  <c r="J5" i="4"/>
  <c r="I5" i="4"/>
  <c r="E5" i="4"/>
  <c r="A5" i="4"/>
  <c r="Q4" i="4"/>
  <c r="B4" i="4" s="1"/>
  <c r="J4" i="4"/>
  <c r="I4" i="4"/>
  <c r="E4" i="4"/>
  <c r="A4" i="4"/>
  <c r="B3" i="4"/>
  <c r="P3" i="4"/>
  <c r="J3" i="4"/>
  <c r="I3" i="4"/>
  <c r="E3" i="4"/>
  <c r="A3" i="4"/>
  <c r="B2" i="4"/>
  <c r="J2" i="4"/>
  <c r="I2" i="4"/>
  <c r="E2" i="4"/>
  <c r="A2" i="4"/>
  <c r="P9" i="4"/>
  <c r="Q9" i="4" s="1"/>
  <c r="B9" i="4" s="1"/>
  <c r="C9" i="4" s="1"/>
  <c r="D9" i="4" s="1"/>
  <c r="J9" i="4"/>
  <c r="I9" i="4"/>
  <c r="E9" i="4"/>
  <c r="A9" i="4"/>
  <c r="F6" i="4" l="1"/>
  <c r="F9" i="4"/>
  <c r="G6" i="4"/>
  <c r="D6" i="4"/>
  <c r="H6" i="4" s="1"/>
  <c r="C3" i="4"/>
  <c r="F3" i="4"/>
  <c r="C5" i="4"/>
  <c r="F5" i="4"/>
  <c r="C7" i="4"/>
  <c r="F7" i="4"/>
  <c r="F8" i="4"/>
  <c r="C2" i="4"/>
  <c r="F2" i="4"/>
  <c r="F4" i="4"/>
  <c r="C4" i="4"/>
  <c r="D8" i="4"/>
  <c r="H8" i="4" s="1"/>
  <c r="G8" i="4"/>
  <c r="H9" i="4"/>
  <c r="G9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Q11" i="4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N8" i="24"/>
  <c r="N7" i="24"/>
  <c r="N6" i="24"/>
  <c r="N5" i="24"/>
  <c r="D5" i="4" l="1"/>
  <c r="H5" i="4" s="1"/>
  <c r="G5" i="4"/>
  <c r="G2" i="4"/>
  <c r="D2" i="4"/>
  <c r="H2" i="4" s="1"/>
  <c r="D7" i="4"/>
  <c r="H7" i="4" s="1"/>
  <c r="G7" i="4"/>
  <c r="D3" i="4"/>
  <c r="H3" i="4" s="1"/>
  <c r="G3" i="4"/>
  <c r="G4" i="4"/>
  <c r="D4" i="4"/>
  <c r="H4" i="4" s="1"/>
  <c r="F12" i="4"/>
  <c r="C12" i="4"/>
  <c r="F11" i="4"/>
  <c r="C11" i="4"/>
  <c r="F15" i="4"/>
  <c r="C15" i="4"/>
  <c r="F10" i="4"/>
  <c r="C10" i="4"/>
  <c r="F14" i="4"/>
  <c r="C14" i="4"/>
  <c r="F13" i="4"/>
  <c r="C13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G14" i="4" l="1"/>
  <c r="D14" i="4"/>
  <c r="H14" i="4" s="1"/>
  <c r="D15" i="4"/>
  <c r="H15" i="4" s="1"/>
  <c r="G15" i="4"/>
  <c r="G12" i="4"/>
  <c r="D12" i="4"/>
  <c r="H12" i="4" s="1"/>
  <c r="D13" i="4"/>
  <c r="H13" i="4" s="1"/>
  <c r="G13" i="4"/>
  <c r="D10" i="4"/>
  <c r="H10" i="4" s="1"/>
  <c r="G10" i="4"/>
  <c r="D11" i="4"/>
  <c r="H11" i="4" s="1"/>
  <c r="G11" i="4"/>
  <c r="D9" i="25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B18" i="4" l="1"/>
  <c r="B17" i="4"/>
  <c r="B19" i="4"/>
  <c r="C19" i="4" l="1"/>
  <c r="G19" i="4" s="1"/>
  <c r="F19" i="4"/>
  <c r="C18" i="4"/>
  <c r="G18" i="4" s="1"/>
  <c r="F18" i="4"/>
  <c r="C17" i="4"/>
  <c r="G17" i="4" s="1"/>
  <c r="F17" i="4"/>
  <c r="D19" i="4"/>
  <c r="H19" i="4" s="1"/>
  <c r="D18" i="4"/>
  <c r="H18" i="4" s="1"/>
  <c r="D17" i="4" l="1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<sst xmlns="http://schemas.openxmlformats.org/spreadsheetml/2006/main" count="129" uniqueCount="98">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</sst>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Rs.&quot;\ * #,##0.00_ ;_ &quot;Rs.&quot;\ * \-#,##0.00_ ;_ &quot;Rs.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0" fontId="0" fillId="0" borderId="0" xfId="0" applyFill="1" applyBorder="1"/>
    <xf numFmtId="43" fontId="2" fillId="0" borderId="0" xfId="0" applyNumberFormat="1" applyFont="1" applyBorder="1"/>
    <xf numFmtId="44" fontId="0" fillId="0" borderId="0" xfId="3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4">
    <cellStyle name="Comma" xfId="1" builtinId="3"/>
    <cellStyle name="Comma 2" xfId="2"/>
    <cellStyle name="Currency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157655</xdr:rowOff>
    </xdr:from>
    <xdr:to>
      <xdr:col>20</xdr:col>
      <xdr:colOff>135180</xdr:colOff>
      <xdr:row>34</xdr:row>
      <xdr:rowOff>171457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8655"/>
          <a:ext cx="12353456" cy="5840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160609</xdr:colOff>
      <xdr:row>30</xdr:row>
      <xdr:rowOff>161190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23809" cy="58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141257</xdr:colOff>
      <xdr:row>31</xdr:row>
      <xdr:rowOff>84976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42857" cy="59904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460001</xdr:colOff>
      <xdr:row>30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5825" cy="5857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A2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40735</v>
      </c>
      <c r="F2" s="71"/>
      <c r="G2" s="119" t="s">
        <v>76</v>
      </c>
      <c r="H2" s="120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38700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38700</v>
      </c>
      <c r="D5" s="56" t="s">
        <v>61</v>
      </c>
      <c r="E5" s="57">
        <f>ROUND(C5/10.764,0)</f>
        <v>3595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14500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7.0000000000000007E-2</v>
      </c>
      <c r="D8" s="98">
        <f>1-C8</f>
        <v>0.92999999999999994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22506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37006</v>
      </c>
      <c r="D10" s="56" t="s">
        <v>61</v>
      </c>
      <c r="E10" s="57">
        <f>ROUND(C10/10.764,0)</f>
        <v>3438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2018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7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53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719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60">
        <f>C16*E10</f>
        <v>2471922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4" workbookViewId="0">
      <selection activeCell="F19" sqref="F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4.710937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7100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5100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7</v>
      </c>
      <c r="D7" s="24"/>
      <c r="F7" s="74"/>
      <c r="G7" s="74"/>
    </row>
    <row r="8" spans="1:9">
      <c r="A8" s="15" t="s">
        <v>18</v>
      </c>
      <c r="B8" s="23"/>
      <c r="C8" s="24">
        <f>C9-C7</f>
        <v>53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10.5</v>
      </c>
      <c r="D10" s="24"/>
    </row>
    <row r="11" spans="1:9">
      <c r="A11" s="15"/>
      <c r="B11" s="25"/>
      <c r="C11" s="26">
        <f>C10%</f>
        <v>0.105</v>
      </c>
      <c r="D11" s="26"/>
    </row>
    <row r="12" spans="1:9">
      <c r="A12" s="15" t="s">
        <v>21</v>
      </c>
      <c r="B12" s="18"/>
      <c r="C12" s="19">
        <f>C6*C11</f>
        <v>210</v>
      </c>
      <c r="D12" s="22"/>
    </row>
    <row r="13" spans="1:9">
      <c r="A13" s="15" t="s">
        <v>22</v>
      </c>
      <c r="B13" s="18"/>
      <c r="C13" s="19">
        <f>C6-C12</f>
        <v>1790</v>
      </c>
      <c r="D13" s="22"/>
      <c r="G13" s="74"/>
    </row>
    <row r="14" spans="1:9">
      <c r="A14" s="15" t="s">
        <v>15</v>
      </c>
      <c r="B14" s="18"/>
      <c r="C14" s="19">
        <f>C5</f>
        <v>5100</v>
      </c>
      <c r="D14" s="22"/>
      <c r="G14" s="74"/>
    </row>
    <row r="15" spans="1:9">
      <c r="B15" s="18"/>
      <c r="C15" s="19"/>
      <c r="D15" s="22"/>
      <c r="F15" s="6"/>
      <c r="G15" s="74"/>
    </row>
    <row r="16" spans="1:9">
      <c r="A16" s="27" t="s">
        <v>23</v>
      </c>
      <c r="B16" s="28"/>
      <c r="C16" s="20">
        <f>C14+C13</f>
        <v>6890</v>
      </c>
      <c r="D16" s="20"/>
      <c r="E16" s="60"/>
      <c r="F16" s="74"/>
      <c r="G16" s="74"/>
    </row>
    <row r="17" spans="1:9">
      <c r="B17" s="23"/>
      <c r="C17" s="24"/>
      <c r="D17" s="24"/>
      <c r="F17" s="74"/>
      <c r="G17" s="74"/>
    </row>
    <row r="18" spans="1:9" ht="16.5">
      <c r="A18" s="27" t="s">
        <v>94</v>
      </c>
      <c r="B18" s="7"/>
      <c r="C18" s="72">
        <v>654</v>
      </c>
      <c r="D18" s="72"/>
      <c r="E18" s="73"/>
      <c r="F18" s="118"/>
      <c r="G18" s="74"/>
    </row>
    <row r="19" spans="1:9">
      <c r="A19" s="15"/>
      <c r="B19" s="6"/>
      <c r="C19" s="29">
        <f>C18*C16</f>
        <v>4506060</v>
      </c>
      <c r="D19" s="74" t="s">
        <v>68</v>
      </c>
      <c r="E19" s="29"/>
      <c r="F19" s="117"/>
      <c r="G19" s="74"/>
    </row>
    <row r="20" spans="1:9">
      <c r="A20" s="15"/>
      <c r="C20" s="30">
        <f>C19*95%</f>
        <v>4280757</v>
      </c>
      <c r="D20" s="74" t="s">
        <v>24</v>
      </c>
      <c r="E20" s="30"/>
      <c r="F20" s="117"/>
      <c r="G20" s="74"/>
    </row>
    <row r="21" spans="1:9">
      <c r="A21" s="15"/>
      <c r="C21" s="30">
        <f>C19*80%</f>
        <v>3604848</v>
      </c>
      <c r="D21" s="74" t="s">
        <v>25</v>
      </c>
      <c r="E21" s="30"/>
      <c r="F21" s="117"/>
      <c r="G21" s="116"/>
    </row>
    <row r="22" spans="1:9">
      <c r="A22" s="15"/>
      <c r="E22" s="60"/>
      <c r="F22" s="74"/>
      <c r="G22" s="74"/>
    </row>
    <row r="23" spans="1:9">
      <c r="A23" s="31" t="s">
        <v>26</v>
      </c>
      <c r="B23" s="32"/>
      <c r="C23" s="33">
        <f>C4*C18</f>
        <v>1308000</v>
      </c>
      <c r="D23" s="33">
        <f>D4*D18</f>
        <v>0</v>
      </c>
      <c r="H23" s="115"/>
      <c r="I23" s="115"/>
    </row>
    <row r="24" spans="1:9">
      <c r="A24" s="15" t="s">
        <v>27</v>
      </c>
      <c r="H24" s="115"/>
      <c r="I24" s="115"/>
    </row>
    <row r="25" spans="1:9">
      <c r="A25" s="34" t="s">
        <v>28</v>
      </c>
      <c r="B25" s="16"/>
      <c r="C25" s="30">
        <f>C19*0.025/12</f>
        <v>9387.625</v>
      </c>
      <c r="D25" s="30"/>
      <c r="I25" s="115"/>
    </row>
    <row r="26" spans="1:9">
      <c r="C26" s="30"/>
      <c r="D26" s="30"/>
    </row>
    <row r="27" spans="1:9">
      <c r="C27" s="30"/>
      <c r="D27" s="30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G31" sqref="G3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8" si="1">Q2</f>
        <v>0</v>
      </c>
      <c r="C2" s="4">
        <f t="shared" ref="C2:C8" si="2">B2*1.2</f>
        <v>0</v>
      </c>
      <c r="D2" s="4">
        <f t="shared" ref="D2:D8" si="3">C2*1.2</f>
        <v>0</v>
      </c>
      <c r="E2" s="5">
        <f t="shared" ref="E2:E8" si="4">R2</f>
        <v>0</v>
      </c>
      <c r="F2" s="4" t="e">
        <f t="shared" ref="F2:F8" si="5">ROUND((E2/B2),0)</f>
        <v>#DIV/0!</v>
      </c>
      <c r="G2" s="4" t="e">
        <f t="shared" ref="G2:G8" si="6">ROUND((E2/C2),0)</f>
        <v>#DIV/0!</v>
      </c>
      <c r="H2" s="4" t="e">
        <f t="shared" ref="H2:H8" si="7">ROUND((E2/D2),0)</f>
        <v>#DIV/0!</v>
      </c>
      <c r="I2" s="4">
        <f t="shared" ref="I2:I8" si="8">T2</f>
        <v>0</v>
      </c>
      <c r="J2" s="4">
        <f t="shared" ref="J2:J8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ref="P3:P6" si="10">O3/1.2</f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0</v>
      </c>
      <c r="Q4" s="71">
        <f t="shared" ref="Q4:Q5" si="11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0"/>
        <v>0</v>
      </c>
      <c r="Q6" s="71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572</v>
      </c>
      <c r="C8" s="4">
        <f t="shared" si="2"/>
        <v>686.4</v>
      </c>
      <c r="D8" s="4">
        <f t="shared" si="3"/>
        <v>823.68</v>
      </c>
      <c r="E8" s="5">
        <f t="shared" si="4"/>
        <v>3012000</v>
      </c>
      <c r="F8" s="4">
        <f t="shared" si="5"/>
        <v>5266</v>
      </c>
      <c r="G8" s="4">
        <f t="shared" si="6"/>
        <v>4388</v>
      </c>
      <c r="H8" s="4">
        <f t="shared" si="7"/>
        <v>3657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v>572</v>
      </c>
      <c r="R8" s="2">
        <v>3012000</v>
      </c>
      <c r="S8" s="2"/>
      <c r="T8" s="2"/>
    </row>
    <row r="9" spans="1:35">
      <c r="A9" s="4">
        <f t="shared" ref="A9" si="12">N9</f>
        <v>0</v>
      </c>
      <c r="B9" s="4">
        <f t="shared" ref="B9" si="13">Q9</f>
        <v>0</v>
      </c>
      <c r="C9" s="4">
        <f t="shared" ref="C9" si="14">B9*1.2</f>
        <v>0</v>
      </c>
      <c r="D9" s="4">
        <f t="shared" ref="D9" si="15">C9*1.2</f>
        <v>0</v>
      </c>
      <c r="E9" s="5">
        <f t="shared" ref="E9" si="16">R9</f>
        <v>0</v>
      </c>
      <c r="F9" s="4" t="e">
        <f t="shared" ref="F9" si="17">ROUND((E9/B9),0)</f>
        <v>#DIV/0!</v>
      </c>
      <c r="G9" s="4" t="e">
        <f t="shared" ref="G9" si="18">ROUND((E9/C9),0)</f>
        <v>#DIV/0!</v>
      </c>
      <c r="H9" s="4" t="e">
        <f t="shared" ref="H9" si="19">ROUND((E9/D9),0)</f>
        <v>#DIV/0!</v>
      </c>
      <c r="I9" s="4">
        <f t="shared" ref="I9" si="20">T9</f>
        <v>0</v>
      </c>
      <c r="J9" s="4">
        <f t="shared" ref="J9" si="21">U9</f>
        <v>0</v>
      </c>
      <c r="K9" s="71"/>
      <c r="L9" s="71"/>
      <c r="M9" s="71"/>
      <c r="N9" s="71"/>
      <c r="O9" s="71">
        <v>0</v>
      </c>
      <c r="P9" s="71">
        <f t="shared" ref="P9" si="22">O9/1.2</f>
        <v>0</v>
      </c>
      <c r="Q9" s="71">
        <f t="shared" ref="Q9" si="23">P9/1.2</f>
        <v>0</v>
      </c>
      <c r="R9" s="2">
        <v>0</v>
      </c>
      <c r="S9" s="2"/>
      <c r="T9" s="2"/>
    </row>
    <row r="10" spans="1:35">
      <c r="A10" s="4">
        <f t="shared" ref="A10:A15" si="24">N10</f>
        <v>0</v>
      </c>
      <c r="B10" s="4">
        <f t="shared" ref="B10:B15" si="25">Q10</f>
        <v>628.47222222222229</v>
      </c>
      <c r="C10" s="4">
        <f t="shared" ref="C10:C15" si="26">B10*1.2</f>
        <v>754.16666666666674</v>
      </c>
      <c r="D10" s="4">
        <f t="shared" ref="D10:D15" si="27">C10*1.2</f>
        <v>905.00000000000011</v>
      </c>
      <c r="E10" s="5">
        <f t="shared" ref="E10:E15" si="28">R10</f>
        <v>4800000</v>
      </c>
      <c r="F10" s="4">
        <f t="shared" ref="F10:F15" si="29">ROUND((E10/B10),0)</f>
        <v>7638</v>
      </c>
      <c r="G10" s="4">
        <f t="shared" ref="G10:G15" si="30">ROUND((E10/C10),0)</f>
        <v>6365</v>
      </c>
      <c r="H10" s="4">
        <f t="shared" ref="H10:H15" si="31">ROUND((E10/D10),0)</f>
        <v>5304</v>
      </c>
      <c r="I10" s="4">
        <f t="shared" ref="I10:I15" si="32">T10</f>
        <v>0</v>
      </c>
      <c r="J10" s="4">
        <f t="shared" ref="J10:J15" si="33">U10</f>
        <v>0</v>
      </c>
      <c r="K10" s="71"/>
      <c r="L10" s="71"/>
      <c r="M10" s="71"/>
      <c r="N10" s="71"/>
      <c r="O10" s="71">
        <v>905</v>
      </c>
      <c r="P10" s="71">
        <f t="shared" ref="P10:P13" si="34">O10/1.2</f>
        <v>754.16666666666674</v>
      </c>
      <c r="Q10" s="71">
        <f t="shared" ref="Q10:Q15" si="35">P10/1.2</f>
        <v>628.47222222222229</v>
      </c>
      <c r="R10" s="2">
        <v>4800000</v>
      </c>
      <c r="S10" s="2"/>
    </row>
    <row r="11" spans="1:35" ht="16.5">
      <c r="A11" s="4">
        <f t="shared" si="24"/>
        <v>0</v>
      </c>
      <c r="B11" s="4">
        <f t="shared" si="25"/>
        <v>1250</v>
      </c>
      <c r="C11" s="4">
        <f t="shared" si="26"/>
        <v>1500</v>
      </c>
      <c r="D11" s="4">
        <f t="shared" si="27"/>
        <v>1800</v>
      </c>
      <c r="E11" s="5">
        <f t="shared" si="28"/>
        <v>8000000</v>
      </c>
      <c r="F11" s="4">
        <f t="shared" si="29"/>
        <v>6400</v>
      </c>
      <c r="G11" s="4">
        <f t="shared" si="30"/>
        <v>5333</v>
      </c>
      <c r="H11" s="4">
        <f t="shared" si="31"/>
        <v>4444</v>
      </c>
      <c r="I11" s="4">
        <f t="shared" si="32"/>
        <v>0</v>
      </c>
      <c r="J11" s="4">
        <f t="shared" si="33"/>
        <v>0</v>
      </c>
      <c r="K11" s="71"/>
      <c r="L11" s="71"/>
      <c r="M11" s="71"/>
      <c r="N11" s="71"/>
      <c r="O11" s="71">
        <v>0</v>
      </c>
      <c r="P11" s="71">
        <v>1500</v>
      </c>
      <c r="Q11" s="71">
        <f t="shared" si="35"/>
        <v>1250</v>
      </c>
      <c r="R11" s="2">
        <v>8000000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 t="shared" si="34"/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 t="shared" si="34"/>
        <v>0</v>
      </c>
      <c r="Q13" s="71">
        <f t="shared" si="35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5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6">N17</f>
        <v>0</v>
      </c>
      <c r="B17" s="4">
        <f t="shared" ref="B17:B19" si="37">Q17</f>
        <v>0</v>
      </c>
      <c r="C17" s="4">
        <f t="shared" ref="C17:C19" si="38">B17*1.2</f>
        <v>0</v>
      </c>
      <c r="D17" s="4">
        <f t="shared" ref="D17:D19" si="39">C17*1.2</f>
        <v>0</v>
      </c>
      <c r="E17" s="5">
        <f t="shared" ref="E17:E19" si="40">R17</f>
        <v>0</v>
      </c>
      <c r="F17" s="4" t="e">
        <f t="shared" ref="F17:F19" si="41">ROUND((E17/B17),0)</f>
        <v>#DIV/0!</v>
      </c>
      <c r="G17" s="4" t="e">
        <f t="shared" ref="G17:G19" si="42">ROUND((E17/C17),0)</f>
        <v>#DIV/0!</v>
      </c>
      <c r="H17" s="4" t="e">
        <f t="shared" ref="H17:H19" si="43">ROUND((E17/D17),0)</f>
        <v>#DIV/0!</v>
      </c>
      <c r="I17" s="4">
        <f t="shared" ref="I17:J19" si="44">T17</f>
        <v>0</v>
      </c>
      <c r="J17" s="4">
        <f t="shared" si="44"/>
        <v>0</v>
      </c>
      <c r="O17">
        <v>0</v>
      </c>
      <c r="P17">
        <f t="shared" ref="P17" si="45">O17/1.2</f>
        <v>0</v>
      </c>
      <c r="Q17">
        <f t="shared" ref="Q17:Q18" si="46">P17/1.2</f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>
        <v>0</v>
      </c>
      <c r="P18">
        <f>O18/1.2</f>
        <v>0</v>
      </c>
      <c r="Q18">
        <f t="shared" si="46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4" zoomScale="85" zoomScaleNormal="85" workbookViewId="0">
      <selection activeCell="H8" sqref="H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J12" sqref="J1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8" sqref="J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4" zoomScale="145" zoomScaleNormal="145" workbookViewId="0">
      <selection activeCell="L12" sqref="L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2025-03-17T11:09:27Z</dcterms:modified>
</cp:coreProperties>
</file>