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4F24A470-18D7-4100-9DF4-3137A42FA1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6" sheetId="9" r:id="rId2"/>
    <sheet name="Sheet5" sheetId="8" r:id="rId3"/>
    <sheet name="Sheet4" sheetId="7" r:id="rId4"/>
    <sheet name="Sheet2" sheetId="5" r:id="rId5"/>
    <sheet name="Sheet3" sheetId="6" r:id="rId6"/>
    <sheet name="Sheet7" sheetId="10" r:id="rId7"/>
    <sheet name="Sheet8" sheetId="1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B6" i="1"/>
  <c r="C33" i="1"/>
  <c r="C32" i="1"/>
  <c r="C31" i="1"/>
  <c r="C30" i="1"/>
  <c r="C29" i="1"/>
  <c r="G6" i="1"/>
  <c r="J36" i="1"/>
  <c r="H36" i="1"/>
  <c r="G36" i="1"/>
  <c r="H35" i="1" l="1"/>
  <c r="G35" i="1"/>
  <c r="G34" i="1"/>
  <c r="H34" i="1"/>
  <c r="G33" i="1" l="1"/>
  <c r="H33" i="1"/>
  <c r="B15" i="1"/>
  <c r="B9" i="1"/>
  <c r="B4" i="1"/>
  <c r="B5" i="1" s="1"/>
  <c r="B10" i="1" l="1"/>
  <c r="B11" i="1" s="1"/>
  <c r="B12" i="1" s="1"/>
  <c r="B16" i="1" s="1"/>
  <c r="B22" i="1" s="1"/>
  <c r="B19" i="1" l="1"/>
  <c r="B20" i="1"/>
  <c r="B17" i="1"/>
  <c r="B18" i="1"/>
  <c r="G31" i="1" l="1"/>
  <c r="H30" i="1"/>
  <c r="H32" i="1"/>
  <c r="G30" i="1"/>
  <c r="G32" i="1" l="1"/>
  <c r="H31" i="1"/>
  <c r="G29" i="1"/>
  <c r="H29" i="1" l="1"/>
  <c r="H3" i="1" l="1"/>
  <c r="J29" i="1" l="1"/>
  <c r="J32" i="1"/>
  <c r="J31" i="1"/>
</calcChain>
</file>

<file path=xl/sharedStrings.xml><?xml version="1.0" encoding="utf-8"?>
<sst xmlns="http://schemas.openxmlformats.org/spreadsheetml/2006/main" count="28" uniqueCount="27">
  <si>
    <t>Value</t>
  </si>
  <si>
    <t>Con. Year</t>
  </si>
  <si>
    <t>Online</t>
  </si>
  <si>
    <t>Carpet</t>
  </si>
  <si>
    <t>Rate on Carpet Area</t>
  </si>
  <si>
    <t>Rate on Built up Area</t>
  </si>
  <si>
    <t>Rate on Saleable Area</t>
  </si>
  <si>
    <t>SBA</t>
  </si>
  <si>
    <t>Area</t>
  </si>
  <si>
    <t>Measurement Carpet</t>
  </si>
  <si>
    <t>Agreement Carpet Area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</si>
  <si>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</si>
  <si>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</si>
  <si>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</si>
  <si>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</si>
  <si>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</si>
  <si>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</si>
  <si>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</si>
  <si>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</si>
  <si>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</si>
  <si>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Rate</t>
  </si>
  <si>
    <t>Value of the property</t>
  </si>
  <si>
    <t>Depreciated Fair Market Value</t>
  </si>
  <si>
    <t>Realisable</t>
  </si>
  <si>
    <t xml:space="preserve">Distress </t>
  </si>
  <si>
    <t>Rental</t>
  </si>
  <si>
    <t>Distress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</si>
</sst>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_ * #,##0.000_ ;_ * \-#,##0.000_ ;_ * &quot;-&quot;?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b/>
      <sz val="11"/>
      <name val="Arial Narrow"/>
      <family val="2"/>
    </font>
    <font>
      <sz val="11"/>
      <name val="Arial Narrow"/>
      <family val="2"/>
    </font>
    <font>
      <sz val="8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2" fillId="0" borderId="0" xfId="1" applyFont="1" applyBorder="1"/>
    <xf numFmtId="43" fontId="0" fillId="0" borderId="0" xfId="0" applyNumberForma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43" fontId="7" fillId="0" borderId="0" xfId="0" applyNumberFormat="1" applyFont="1"/>
    <xf numFmtId="43" fontId="2" fillId="0" borderId="0" xfId="0" applyNumberFormat="1" applyFont="1"/>
    <xf numFmtId="0" fontId="8" fillId="0" borderId="0" xfId="2" applyFill="1" applyBorder="1" applyAlignment="1" applyProtection="1"/>
    <xf numFmtId="0" fontId="10" fillId="0" borderId="1" xfId="0" applyFont="1" applyBorder="1"/>
    <xf numFmtId="43" fontId="9" fillId="0" borderId="1" xfId="0" applyNumberFormat="1" applyFont="1" applyBorder="1"/>
    <xf numFmtId="43" fontId="10" fillId="0" borderId="1" xfId="0" applyNumberFormat="1" applyFont="1" applyBorder="1"/>
    <xf numFmtId="0" fontId="7" fillId="0" borderId="3" xfId="0" applyFont="1" applyBorder="1"/>
    <xf numFmtId="43" fontId="0" fillId="0" borderId="6" xfId="0" applyNumberFormat="1" applyBorder="1"/>
    <xf numFmtId="0" fontId="9" fillId="0" borderId="1" xfId="0" applyFont="1" applyBorder="1" applyAlignment="1">
      <alignment horizontal="center"/>
    </xf>
    <xf numFmtId="43" fontId="6" fillId="0" borderId="7" xfId="0" applyNumberFormat="1" applyFont="1" applyBorder="1"/>
    <xf numFmtId="0" fontId="0" fillId="0" borderId="0" xfId="0" applyAlignment="1">
      <alignment wrapText="1"/>
    </xf>
    <xf numFmtId="0" fontId="3" fillId="0" borderId="0" xfId="0" applyFont="1"/>
    <xf numFmtId="0" fontId="2" fillId="0" borderId="0" xfId="0" applyFont="1"/>
    <xf numFmtId="10" fontId="2" fillId="0" borderId="0" xfId="0" applyNumberFormat="1" applyFont="1"/>
    <xf numFmtId="0" fontId="7" fillId="0" borderId="2" xfId="0" applyFont="1" applyBorder="1"/>
    <xf numFmtId="43" fontId="11" fillId="0" borderId="0" xfId="1" applyFont="1" applyFill="1" applyBorder="1"/>
    <xf numFmtId="43" fontId="7" fillId="0" borderId="1" xfId="0" applyNumberFormat="1" applyFont="1" applyBorder="1"/>
    <xf numFmtId="0" fontId="13" fillId="0" borderId="0" xfId="0" applyFont="1"/>
    <xf numFmtId="43" fontId="10" fillId="0" borderId="8" xfId="0" applyNumberFormat="1" applyFont="1" applyBorder="1"/>
    <xf numFmtId="0" fontId="10" fillId="0" borderId="8" xfId="1" applyNumberFormat="1" applyFont="1" applyFill="1" applyBorder="1"/>
    <xf numFmtId="164" fontId="10" fillId="0" borderId="8" xfId="1" applyNumberFormat="1" applyFont="1" applyFill="1" applyBorder="1"/>
    <xf numFmtId="10" fontId="10" fillId="0" borderId="8" xfId="1" applyNumberFormat="1" applyFont="1" applyFill="1" applyBorder="1"/>
    <xf numFmtId="43" fontId="10" fillId="0" borderId="8" xfId="1" applyFont="1" applyFill="1" applyBorder="1"/>
    <xf numFmtId="43" fontId="5" fillId="0" borderId="0" xfId="0" applyNumberFormat="1" applyFont="1"/>
    <xf numFmtId="43" fontId="10" fillId="0" borderId="0" xfId="0" applyNumberFormat="1" applyFont="1"/>
    <xf numFmtId="0" fontId="7" fillId="0" borderId="5" xfId="0" applyFont="1" applyBorder="1"/>
    <xf numFmtId="43" fontId="2" fillId="0" borderId="0" xfId="1" applyFont="1" applyFill="1" applyBorder="1"/>
    <xf numFmtId="43" fontId="12" fillId="0" borderId="0" xfId="0" applyNumberFormat="1" applyFont="1"/>
    <xf numFmtId="0" fontId="12" fillId="0" borderId="0" xfId="0" applyFont="1" applyAlignment="1">
      <alignment wrapText="1"/>
    </xf>
    <xf numFmtId="164" fontId="7" fillId="0" borderId="0" xfId="0" applyNumberFormat="1" applyFont="1"/>
    <xf numFmtId="43" fontId="7" fillId="0" borderId="0" xfId="1" applyFont="1" applyFill="1" applyBorder="1"/>
    <xf numFmtId="43" fontId="4" fillId="0" borderId="0" xfId="0" applyNumberFormat="1" applyFont="1"/>
    <xf numFmtId="43" fontId="9" fillId="0" borderId="8" xfId="0" applyNumberFormat="1" applyFont="1" applyBorder="1"/>
    <xf numFmtId="43" fontId="13" fillId="0" borderId="0" xfId="0" applyNumberFormat="1" applyFont="1"/>
    <xf numFmtId="165" fontId="1" fillId="0" borderId="0" xfId="1" applyNumberFormat="1" applyFont="1" applyFill="1" applyBorder="1"/>
    <xf numFmtId="43" fontId="13" fillId="0" borderId="0" xfId="1" applyFont="1" applyFill="1" applyBorder="1"/>
    <xf numFmtId="164" fontId="13" fillId="0" borderId="0" xfId="1" applyNumberFormat="1" applyFont="1" applyFill="1" applyBorder="1"/>
    <xf numFmtId="2" fontId="13" fillId="0" borderId="0" xfId="1" applyNumberFormat="1" applyFont="1" applyFill="1" applyBorder="1"/>
    <xf numFmtId="166" fontId="13" fillId="0" borderId="0" xfId="0" applyNumberFormat="1" applyFont="1"/>
    <xf numFmtId="43" fontId="14" fillId="0" borderId="0" xfId="0" applyNumberFormat="1" applyFont="1"/>
    <xf numFmtId="43" fontId="6" fillId="0" borderId="0" xfId="0" applyNumberFormat="1" applyFont="1"/>
    <xf numFmtId="0" fontId="3" fillId="0" borderId="0" xfId="1" applyNumberFormat="1" applyFont="1" applyBorder="1"/>
    <xf numFmtId="43" fontId="3" fillId="0" borderId="0" xfId="0" applyNumberFormat="1" applyFont="1"/>
    <xf numFmtId="10" fontId="4" fillId="0" borderId="0" xfId="0" applyNumberFormat="1" applyFont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43" fontId="12" fillId="2" borderId="1" xfId="0" applyNumberFormat="1" applyFont="1" applyFill="1" applyBorder="1" applyAlignment="1">
      <alignment horizontal="left" vertical="top"/>
    </xf>
    <xf numFmtId="43" fontId="13" fillId="2" borderId="1" xfId="0" applyNumberFormat="1" applyFont="1" applyFill="1" applyBorder="1" applyAlignment="1">
      <alignment horizontal="left" vertical="top"/>
    </xf>
    <xf numFmtId="0" fontId="12" fillId="0" borderId="1" xfId="0" applyFont="1" applyBorder="1" applyAlignment="1">
      <alignment horizontal="left" vertical="center"/>
    </xf>
    <xf numFmtId="0" fontId="7" fillId="0" borderId="1" xfId="0" applyFont="1" applyBorder="1"/>
    <xf numFmtId="0" fontId="0" fillId="0" borderId="1" xfId="0" applyBorder="1"/>
    <xf numFmtId="43" fontId="0" fillId="0" borderId="1" xfId="0" applyNumberFormat="1" applyBorder="1"/>
    <xf numFmtId="0" fontId="6" fillId="0" borderId="1" xfId="0" applyFont="1" applyBorder="1"/>
    <xf numFmtId="43" fontId="6" fillId="0" borderId="1" xfId="0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20</xdr:col>
      <xdr:colOff>564004</xdr:colOff>
      <xdr:row>31</xdr:row>
      <xdr:rowOff>176656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D6C23D1-F163-433C-8843-8CAEE96E5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57578" y="0"/>
          <a:ext cx="6011114" cy="6020640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31</xdr:col>
      <xdr:colOff>535425</xdr:colOff>
      <xdr:row>32</xdr:row>
      <xdr:rowOff>169140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CC6F7D0-FFCA-44BF-9DE0-7F8E987E4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15156" y="0"/>
          <a:ext cx="5982535" cy="62016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592584</xdr:colOff>
      <xdr:row>32</xdr:row>
      <xdr:rowOff>178667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8BC75B5-A87E-418B-B633-E5D327BFF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6039693" cy="62111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267673</xdr:colOff>
      <xdr:row>40</xdr:row>
      <xdr:rowOff>153485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5AF6DB-4EEF-4121-BD2D-28226F236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973273" cy="777348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24</xdr:col>
      <xdr:colOff>153442</xdr:colOff>
      <xdr:row>41</xdr:row>
      <xdr:rowOff>48722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079EBD-D2E7-453F-9629-7F879F787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15200" y="0"/>
          <a:ext cx="7468642" cy="7859222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0</xdr:row>
      <xdr:rowOff>0</xdr:rowOff>
    </xdr:from>
    <xdr:to>
      <xdr:col>37</xdr:col>
      <xdr:colOff>86758</xdr:colOff>
      <xdr:row>42</xdr:row>
      <xdr:rowOff>48748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04AADA2-B8C0-41E6-9362-DF1F2B586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00" y="0"/>
          <a:ext cx="7401958" cy="80497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10</xdr:col>
      <xdr:colOff>248365</xdr:colOff>
      <xdr:row>80</xdr:row>
      <xdr:rowOff>134379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34A69BA-B420-404B-B10F-C7732DB8A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8001000"/>
          <a:ext cx="5125165" cy="7373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tabSelected="1" zoomScaleNormal="100" workbookViewId="0">
      <selection activeCell="F25" sqref="F25"/>
    </sheetView>
  </sheetViews>
  <sheetFormatPr defaultRowHeight="15" x14ac:dyDescent="0.25"/>
  <cols>
    <col min="1" max="1" width="21.7109375" style="10" bestFit="1" customWidth="1"/>
    <col min="2" max="2" width="18.140625" style="10" bestFit="1" customWidth="1"/>
    <col min="3" max="3" width="15.5703125" style="10" bestFit="1" customWidth="1"/>
    <col min="4" max="4" width="18.28515625" style="10" bestFit="1" customWidth="1"/>
    <col min="5" max="5" width="18.28515625" style="10" customWidth="1"/>
    <col min="6" max="6" width="21.7109375" style="10" bestFit="1" customWidth="1"/>
    <col min="7" max="7" width="18.85546875" style="10" bestFit="1" customWidth="1"/>
    <col min="8" max="8" width="19.85546875" bestFit="1" customWidth="1"/>
    <col min="9" max="9" width="15.42578125" bestFit="1" customWidth="1"/>
    <col min="10" max="10" width="13.7109375" bestFit="1" customWidth="1"/>
    <col min="12" max="12" width="28.42578125" bestFit="1" customWidth="1"/>
    <col min="13" max="14" width="14.28515625" bestFit="1" customWidth="1"/>
    <col min="15" max="15" width="11.5703125" bestFit="1" customWidth="1"/>
  </cols>
  <sheetData>
    <row r="1" spans="1:15" ht="15.75" x14ac:dyDescent="0.25">
      <c r="A1" s="61"/>
      <c r="B1" s="59"/>
      <c r="C1" s="59"/>
      <c r="F1" s="26"/>
      <c r="G1" s="18"/>
      <c r="H1" s="2"/>
      <c r="I1" s="3"/>
      <c r="L1" s="1"/>
      <c r="M1" s="2"/>
      <c r="N1" s="2"/>
      <c r="O1" s="3"/>
    </row>
    <row r="2" spans="1:15" ht="16.5" x14ac:dyDescent="0.3">
      <c r="A2" s="56" t="s">
        <v>12</v>
      </c>
      <c r="B2" s="60">
        <v>2025</v>
      </c>
      <c r="C2" s="60"/>
      <c r="D2" s="20"/>
      <c r="F2" s="10" t="s">
        <v>1</v>
      </c>
      <c r="I2" s="5"/>
      <c r="L2" s="4"/>
      <c r="O2" s="5"/>
    </row>
    <row r="3" spans="1:15" ht="16.5" x14ac:dyDescent="0.3">
      <c r="A3" s="56" t="s">
        <v>13</v>
      </c>
      <c r="B3" s="60">
        <v>2010</v>
      </c>
      <c r="C3" s="60"/>
      <c r="D3" s="17"/>
      <c r="E3" s="12"/>
      <c r="F3" s="37">
        <v>2010</v>
      </c>
      <c r="G3" s="27">
        <v>2025</v>
      </c>
      <c r="H3" s="38">
        <f>G3-F3</f>
        <v>15</v>
      </c>
      <c r="M3" s="53"/>
      <c r="N3" s="6"/>
      <c r="O3" s="5"/>
    </row>
    <row r="4" spans="1:15" ht="16.5" x14ac:dyDescent="0.3">
      <c r="A4" s="57" t="s">
        <v>14</v>
      </c>
      <c r="B4" s="60">
        <f>B2-B3</f>
        <v>15</v>
      </c>
      <c r="C4" s="60"/>
      <c r="D4" s="30"/>
      <c r="E4" s="39"/>
      <c r="F4" s="40"/>
      <c r="H4" s="38"/>
      <c r="L4" s="22"/>
      <c r="M4" s="53"/>
      <c r="N4" s="6"/>
      <c r="O4" s="5"/>
    </row>
    <row r="5" spans="1:15" ht="16.5" x14ac:dyDescent="0.3">
      <c r="A5" s="56"/>
      <c r="B5" s="60">
        <f>B4-60</f>
        <v>-45</v>
      </c>
      <c r="C5" s="60"/>
      <c r="D5" s="30"/>
      <c r="E5" s="45"/>
      <c r="F5" s="45" t="s">
        <v>10</v>
      </c>
      <c r="G5" s="27" t="s">
        <v>11</v>
      </c>
      <c r="H5" s="46"/>
      <c r="I5" s="7"/>
      <c r="M5" s="53"/>
      <c r="N5" s="6"/>
      <c r="O5" s="5"/>
    </row>
    <row r="6" spans="1:15" ht="16.5" x14ac:dyDescent="0.3">
      <c r="A6" s="56" t="s">
        <v>15</v>
      </c>
      <c r="B6" s="60">
        <f>270*2800</f>
        <v>756000</v>
      </c>
      <c r="C6" s="60"/>
      <c r="D6" s="30"/>
      <c r="E6" s="45"/>
      <c r="F6" s="7">
        <v>225</v>
      </c>
      <c r="G6" s="45">
        <f>F6*1.2</f>
        <v>270</v>
      </c>
      <c r="H6" s="46"/>
      <c r="I6" s="11"/>
      <c r="J6" s="11"/>
      <c r="M6" s="53"/>
      <c r="N6" s="6"/>
      <c r="O6" s="5"/>
    </row>
    <row r="7" spans="1:15" ht="16.5" x14ac:dyDescent="0.3">
      <c r="A7" s="56" t="s">
        <v>16</v>
      </c>
      <c r="B7" s="60"/>
      <c r="C7" s="60"/>
      <c r="D7" s="31"/>
      <c r="E7" s="47"/>
      <c r="F7" s="45"/>
      <c r="G7" s="45"/>
      <c r="H7" s="7"/>
      <c r="I7" s="11"/>
      <c r="J7" s="11"/>
      <c r="M7" s="54"/>
      <c r="N7" s="24"/>
      <c r="O7" s="5"/>
    </row>
    <row r="8" spans="1:15" ht="16.5" x14ac:dyDescent="0.3">
      <c r="A8" s="56"/>
      <c r="B8" s="60"/>
      <c r="C8" s="60"/>
      <c r="D8" s="32"/>
      <c r="E8" s="48"/>
      <c r="F8" s="45"/>
      <c r="G8" s="12"/>
      <c r="H8" s="7"/>
      <c r="I8" s="11"/>
      <c r="J8" s="11"/>
      <c r="M8" s="23"/>
      <c r="N8" s="24"/>
      <c r="O8" s="5"/>
    </row>
    <row r="9" spans="1:15" ht="16.5" x14ac:dyDescent="0.3">
      <c r="A9" s="56" t="s">
        <v>17</v>
      </c>
      <c r="B9" s="60">
        <f>100-10</f>
        <v>90</v>
      </c>
      <c r="C9" s="60"/>
      <c r="D9" s="31"/>
      <c r="E9" s="47"/>
      <c r="F9" s="45"/>
      <c r="G9" s="41"/>
      <c r="H9" s="35"/>
      <c r="I9" s="11"/>
      <c r="J9" s="11"/>
      <c r="K9" s="9"/>
      <c r="L9" s="9"/>
      <c r="M9" s="8"/>
      <c r="N9" s="24"/>
      <c r="O9" s="5"/>
    </row>
    <row r="10" spans="1:15" ht="16.5" x14ac:dyDescent="0.3">
      <c r="A10" s="57" t="s">
        <v>18</v>
      </c>
      <c r="B10" s="60">
        <f>B9*B4/60</f>
        <v>22.5</v>
      </c>
      <c r="C10" s="60"/>
      <c r="D10" s="31"/>
      <c r="E10" s="47"/>
      <c r="F10" s="45"/>
      <c r="G10" s="27"/>
      <c r="H10" s="35"/>
      <c r="I10" s="11"/>
      <c r="J10" s="11"/>
      <c r="K10" s="9"/>
      <c r="L10" s="9"/>
      <c r="M10" s="8"/>
      <c r="N10" s="24"/>
      <c r="O10" s="5"/>
    </row>
    <row r="11" spans="1:15" ht="16.5" x14ac:dyDescent="0.3">
      <c r="A11" s="56"/>
      <c r="B11" s="60">
        <f>B10%</f>
        <v>0.22500000000000001</v>
      </c>
      <c r="C11" s="60"/>
      <c r="D11" s="33"/>
      <c r="E11" s="49"/>
      <c r="F11" s="50"/>
      <c r="G11" s="12"/>
      <c r="H11" s="35"/>
      <c r="I11" s="11"/>
      <c r="J11" s="11"/>
      <c r="K11" s="9"/>
      <c r="L11" s="9"/>
      <c r="M11" s="8"/>
      <c r="N11" s="25"/>
      <c r="O11" s="5"/>
    </row>
    <row r="12" spans="1:15" ht="16.5" x14ac:dyDescent="0.3">
      <c r="A12" s="56" t="s">
        <v>19</v>
      </c>
      <c r="B12" s="60">
        <f>ROUND((B6*B11),0)</f>
        <v>170100</v>
      </c>
      <c r="C12" s="60"/>
      <c r="D12" s="34"/>
      <c r="E12" s="47"/>
      <c r="F12" s="29" t="s">
        <v>9</v>
      </c>
      <c r="G12" s="12"/>
      <c r="H12" s="35"/>
      <c r="I12" s="21"/>
      <c r="J12" s="11"/>
      <c r="K12" s="9"/>
      <c r="L12" s="9"/>
      <c r="M12" s="55"/>
      <c r="N12" s="6"/>
      <c r="O12" s="5"/>
    </row>
    <row r="13" spans="1:15" ht="16.5" x14ac:dyDescent="0.3">
      <c r="A13" s="56" t="s">
        <v>8</v>
      </c>
      <c r="B13" s="60">
        <v>225</v>
      </c>
      <c r="C13" s="60"/>
      <c r="D13" s="34"/>
      <c r="E13" s="42"/>
      <c r="F13" s="12">
        <v>265</v>
      </c>
      <c r="G13" s="12"/>
      <c r="H13" s="35"/>
      <c r="I13" s="52"/>
      <c r="J13" s="11"/>
      <c r="K13" s="9"/>
      <c r="L13" s="9"/>
      <c r="M13" s="43"/>
      <c r="N13" s="6"/>
      <c r="O13" s="5"/>
    </row>
    <row r="14" spans="1:15" ht="16.5" x14ac:dyDescent="0.3">
      <c r="A14" s="56" t="s">
        <v>20</v>
      </c>
      <c r="B14" s="60">
        <v>17500</v>
      </c>
      <c r="C14" s="60"/>
      <c r="D14" s="30"/>
      <c r="E14" s="12"/>
      <c r="F14" s="12"/>
      <c r="G14" s="12"/>
      <c r="H14" s="35"/>
      <c r="I14" s="52"/>
      <c r="J14" s="11"/>
      <c r="K14" s="9"/>
      <c r="L14" s="9"/>
      <c r="M14" s="43"/>
      <c r="N14" s="6"/>
      <c r="O14" s="5"/>
    </row>
    <row r="15" spans="1:15" ht="16.5" x14ac:dyDescent="0.3">
      <c r="A15" s="56" t="s">
        <v>21</v>
      </c>
      <c r="B15" s="60">
        <f>B14*B13</f>
        <v>3937500</v>
      </c>
      <c r="C15" s="60"/>
      <c r="D15" s="30"/>
      <c r="E15" s="12"/>
      <c r="H15" s="35"/>
      <c r="I15" s="9"/>
      <c r="J15" s="9"/>
      <c r="K15" s="9"/>
      <c r="L15" s="9"/>
      <c r="M15" s="8"/>
      <c r="N15" s="6"/>
      <c r="O15" s="5"/>
    </row>
    <row r="16" spans="1:15" ht="16.5" x14ac:dyDescent="0.3">
      <c r="A16" s="58" t="s">
        <v>22</v>
      </c>
      <c r="B16" s="59">
        <f>B15-B12</f>
        <v>3767400</v>
      </c>
      <c r="C16" s="59"/>
      <c r="D16" s="44"/>
      <c r="E16" s="12"/>
      <c r="F16" s="36"/>
      <c r="G16" s="12"/>
      <c r="H16" s="7"/>
      <c r="I16" s="7"/>
      <c r="M16" s="7"/>
      <c r="N16" s="24"/>
      <c r="O16" s="5"/>
    </row>
    <row r="17" spans="1:15" ht="16.5" x14ac:dyDescent="0.3">
      <c r="A17" s="58" t="s">
        <v>23</v>
      </c>
      <c r="B17" s="59">
        <f>B16*0.9</f>
        <v>3390660</v>
      </c>
      <c r="C17" s="59"/>
      <c r="D17" s="44"/>
      <c r="E17" s="12"/>
      <c r="F17" s="36"/>
      <c r="G17" s="12"/>
      <c r="H17" s="7"/>
      <c r="I17" s="7"/>
      <c r="L17" s="24"/>
      <c r="M17" s="13"/>
      <c r="N17" s="13"/>
      <c r="O17" s="19"/>
    </row>
    <row r="18" spans="1:15" ht="16.5" hidden="1" x14ac:dyDescent="0.3">
      <c r="A18" s="58" t="s">
        <v>24</v>
      </c>
      <c r="B18" s="59">
        <f>B16*0.8</f>
        <v>3013920</v>
      </c>
      <c r="C18" s="59"/>
      <c r="D18" s="44"/>
      <c r="E18" s="12"/>
      <c r="F18" s="12"/>
      <c r="G18" s="12"/>
      <c r="H18" s="7"/>
      <c r="I18" s="7"/>
      <c r="L18" s="24"/>
      <c r="M18" s="13"/>
      <c r="N18" s="13"/>
      <c r="O18" s="7"/>
    </row>
    <row r="19" spans="1:15" ht="16.5" x14ac:dyDescent="0.3">
      <c r="A19" s="58" t="s">
        <v>26</v>
      </c>
      <c r="B19" s="59">
        <f>B16*0.8</f>
        <v>3013920</v>
      </c>
      <c r="C19" s="59"/>
      <c r="D19" s="44"/>
      <c r="E19" s="12"/>
      <c r="F19" s="12"/>
      <c r="G19" s="12"/>
      <c r="H19" s="7"/>
      <c r="I19" s="7"/>
      <c r="L19" s="24"/>
      <c r="M19" s="13"/>
      <c r="N19" s="13"/>
      <c r="O19" s="7"/>
    </row>
    <row r="20" spans="1:15" ht="16.5" x14ac:dyDescent="0.3">
      <c r="A20" s="58" t="s">
        <v>25</v>
      </c>
      <c r="B20" s="59">
        <f>B16*0.03/12</f>
        <v>9418.5</v>
      </c>
      <c r="C20" s="59"/>
      <c r="D20" s="44"/>
      <c r="E20" s="12"/>
      <c r="F20" s="12"/>
      <c r="G20" s="12"/>
      <c r="H20" s="7"/>
      <c r="I20" s="7"/>
      <c r="L20" s="24"/>
      <c r="M20" s="13"/>
      <c r="N20" s="13"/>
      <c r="O20" s="7"/>
    </row>
    <row r="21" spans="1:15" ht="16.5" x14ac:dyDescent="0.3">
      <c r="A21" s="15"/>
      <c r="B21" s="16"/>
      <c r="C21" s="16"/>
      <c r="D21" s="44"/>
      <c r="E21" s="12"/>
      <c r="F21" s="12"/>
      <c r="G21" s="12"/>
      <c r="H21" s="7"/>
      <c r="I21" s="7"/>
      <c r="J21" s="7"/>
      <c r="L21" s="24"/>
      <c r="M21" s="13"/>
      <c r="N21" s="13"/>
      <c r="O21" s="7"/>
    </row>
    <row r="22" spans="1:15" ht="20.25" x14ac:dyDescent="0.3">
      <c r="A22" s="15"/>
      <c r="B22" s="17">
        <f>B16/225</f>
        <v>16744</v>
      </c>
      <c r="C22" s="17"/>
      <c r="D22" s="30"/>
      <c r="E22" s="51"/>
      <c r="F22" s="12"/>
      <c r="G22" s="51"/>
      <c r="I22" s="7"/>
      <c r="K22" s="7"/>
    </row>
    <row r="23" spans="1:15" ht="16.5" x14ac:dyDescent="0.3">
      <c r="A23" s="15"/>
      <c r="B23" s="28"/>
      <c r="C23" s="17"/>
      <c r="D23" s="17"/>
      <c r="E23" s="12"/>
    </row>
    <row r="24" spans="1:15" x14ac:dyDescent="0.25">
      <c r="B24" s="12"/>
      <c r="C24" s="12"/>
    </row>
    <row r="25" spans="1:15" x14ac:dyDescent="0.25">
      <c r="B25" s="12"/>
      <c r="C25" s="12"/>
      <c r="F25" s="12"/>
    </row>
    <row r="27" spans="1:15" x14ac:dyDescent="0.25">
      <c r="D27" s="10" t="s">
        <v>2</v>
      </c>
    </row>
    <row r="28" spans="1:15" x14ac:dyDescent="0.25">
      <c r="B28" s="62" t="s">
        <v>3</v>
      </c>
      <c r="C28" s="62" t="s">
        <v>11</v>
      </c>
      <c r="D28" s="62" t="s">
        <v>7</v>
      </c>
      <c r="E28" s="62"/>
      <c r="F28" s="62" t="s">
        <v>0</v>
      </c>
      <c r="G28" s="62" t="s">
        <v>4</v>
      </c>
      <c r="H28" s="63" t="s">
        <v>5</v>
      </c>
      <c r="I28" s="63" t="s">
        <v>6</v>
      </c>
      <c r="J28" s="63"/>
    </row>
    <row r="29" spans="1:15" ht="17.25" x14ac:dyDescent="0.3">
      <c r="B29" s="62">
        <v>225</v>
      </c>
      <c r="C29" s="62">
        <f>B29*1.2</f>
        <v>270</v>
      </c>
      <c r="D29" s="62"/>
      <c r="E29" s="62"/>
      <c r="F29" s="62">
        <v>4400000</v>
      </c>
      <c r="G29" s="28">
        <f t="shared" ref="G29:G36" si="0">F29/B29</f>
        <v>19555.555555555555</v>
      </c>
      <c r="H29" s="64">
        <f t="shared" ref="H29:H36" si="1">F29/C29</f>
        <v>16296.296296296296</v>
      </c>
      <c r="I29" s="63"/>
      <c r="J29" s="63">
        <f>B15/G29</f>
        <v>201.34943181818181</v>
      </c>
      <c r="K29" s="14"/>
    </row>
    <row r="30" spans="1:15" x14ac:dyDescent="0.25">
      <c r="B30" s="63">
        <v>246</v>
      </c>
      <c r="C30" s="62">
        <f>B30*1.2</f>
        <v>295.2</v>
      </c>
      <c r="D30" s="63"/>
      <c r="E30" s="63"/>
      <c r="F30" s="64">
        <v>4690000</v>
      </c>
      <c r="G30" s="28">
        <f t="shared" si="0"/>
        <v>19065.040650406503</v>
      </c>
      <c r="H30" s="64">
        <f t="shared" si="1"/>
        <v>15887.533875338753</v>
      </c>
      <c r="I30" s="64"/>
      <c r="J30" s="63"/>
    </row>
    <row r="31" spans="1:15" x14ac:dyDescent="0.25">
      <c r="B31" s="10">
        <v>180</v>
      </c>
      <c r="C31" s="62">
        <f>B31*1.2</f>
        <v>216</v>
      </c>
      <c r="F31" s="10">
        <v>4000000</v>
      </c>
      <c r="G31" s="28">
        <f t="shared" si="0"/>
        <v>22222.222222222223</v>
      </c>
      <c r="H31" s="64">
        <f t="shared" si="1"/>
        <v>18518.518518518518</v>
      </c>
      <c r="J31" s="63">
        <f>B15/G31</f>
        <v>177.1875</v>
      </c>
    </row>
    <row r="32" spans="1:15" x14ac:dyDescent="0.25">
      <c r="B32" s="63">
        <v>225</v>
      </c>
      <c r="C32" s="62">
        <f>B32*1.2</f>
        <v>270</v>
      </c>
      <c r="D32" s="65"/>
      <c r="E32" s="66"/>
      <c r="F32" s="62">
        <v>4299000</v>
      </c>
      <c r="G32" s="28">
        <f t="shared" si="0"/>
        <v>19106.666666666668</v>
      </c>
      <c r="H32" s="64">
        <f t="shared" si="1"/>
        <v>15922.222222222223</v>
      </c>
      <c r="I32" s="64"/>
      <c r="J32" s="63">
        <f>B15/G32</f>
        <v>206.07990230286111</v>
      </c>
    </row>
    <row r="33" spans="1:10" x14ac:dyDescent="0.25">
      <c r="B33" s="62">
        <v>250</v>
      </c>
      <c r="C33" s="62">
        <f>B33*1.2</f>
        <v>300</v>
      </c>
      <c r="D33" s="62"/>
      <c r="E33" s="28"/>
      <c r="F33" s="62">
        <v>4200000</v>
      </c>
      <c r="G33" s="28">
        <f t="shared" si="0"/>
        <v>16800</v>
      </c>
      <c r="H33" s="63">
        <f t="shared" si="1"/>
        <v>14000</v>
      </c>
      <c r="I33" s="64"/>
      <c r="J33" s="63"/>
    </row>
    <row r="34" spans="1:10" x14ac:dyDescent="0.25">
      <c r="B34" s="62">
        <v>225</v>
      </c>
      <c r="C34" s="62">
        <f>B34*1.2</f>
        <v>270</v>
      </c>
      <c r="D34" s="62"/>
      <c r="E34" s="28"/>
      <c r="F34" s="62">
        <v>4200000</v>
      </c>
      <c r="G34" s="28">
        <f t="shared" si="0"/>
        <v>18666.666666666668</v>
      </c>
      <c r="H34" s="63">
        <f t="shared" si="1"/>
        <v>15555.555555555555</v>
      </c>
      <c r="I34" s="63"/>
      <c r="J34" s="63"/>
    </row>
    <row r="35" spans="1:10" ht="15.75" x14ac:dyDescent="0.25">
      <c r="A35" s="29"/>
      <c r="B35" s="62"/>
      <c r="C35" s="62"/>
      <c r="D35" s="62"/>
      <c r="E35" s="28"/>
      <c r="F35" s="62"/>
      <c r="G35" s="28" t="e">
        <f t="shared" si="0"/>
        <v>#DIV/0!</v>
      </c>
      <c r="H35" s="63" t="e">
        <f t="shared" si="1"/>
        <v>#DIV/0!</v>
      </c>
      <c r="I35" s="63"/>
      <c r="J35" s="63"/>
    </row>
    <row r="36" spans="1:10" ht="15.75" x14ac:dyDescent="0.25">
      <c r="A36" s="29"/>
      <c r="B36" s="62"/>
      <c r="C36" s="62"/>
      <c r="D36" s="62"/>
      <c r="E36" s="62"/>
      <c r="F36" s="62"/>
      <c r="G36" s="28" t="e">
        <f t="shared" si="0"/>
        <v>#DIV/0!</v>
      </c>
      <c r="H36" s="63" t="e">
        <f t="shared" si="1"/>
        <v>#DIV/0!</v>
      </c>
      <c r="I36" s="63"/>
      <c r="J36" s="63" t="e">
        <f>B14/G36</f>
        <v>#DIV/0!</v>
      </c>
    </row>
    <row r="37" spans="1:10" ht="15.75" x14ac:dyDescent="0.25">
      <c r="A37" s="29"/>
      <c r="B37" s="62"/>
      <c r="C37" s="62"/>
      <c r="D37" s="62"/>
      <c r="E37" s="62"/>
      <c r="F37" s="62"/>
      <c r="G37" s="62"/>
      <c r="H37" s="63"/>
      <c r="I37" s="63"/>
      <c r="J37" s="63"/>
    </row>
    <row r="38" spans="1:10" ht="15.75" x14ac:dyDescent="0.25">
      <c r="A38" s="29"/>
    </row>
    <row r="39" spans="1:10" ht="15.75" x14ac:dyDescent="0.25">
      <c r="A39" s="29"/>
    </row>
    <row r="40" spans="1:10" ht="15.75" x14ac:dyDescent="0.25">
      <c r="A40" s="29"/>
    </row>
    <row r="41" spans="1:10" ht="15.75" x14ac:dyDescent="0.25">
      <c r="A41" s="29"/>
    </row>
    <row r="61" spans="4:6" x14ac:dyDescent="0.25">
      <c r="D61" s="12"/>
      <c r="E61" s="12"/>
      <c r="F61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2B252-23AF-471E-B17C-FFB1BDC724D7}">
  <dimension ref="A1"/>
  <sheetViews>
    <sheetView topLeftCell="L1" zoomScale="148" zoomScaleNormal="148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0A581-F581-42D7-98A8-BB9206F50AA5}">
  <dimension ref="A1"/>
  <sheetViews>
    <sheetView topLeftCell="L1" workbookViewId="0">
      <selection activeCell="Z1" sqref="Z1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2EF8-0B7B-44F7-B824-5ED664FB6FC2}">
  <dimension ref="Q26"/>
  <sheetViews>
    <sheetView workbookViewId="0"/>
  </sheetViews>
  <sheetFormatPr defaultRowHeight="15" x14ac:dyDescent="0.25"/>
  <sheetData>
    <row r="26" spans="17:17" x14ac:dyDescent="0.25">
      <c r="Q26">
        <v>5460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8B29-ED71-420E-8A64-FA2AA6ABEE2B}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931A0-6350-4514-B29D-0679936E190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0C8EB-9C30-4946-9AC0-07F9757B988B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CEE24-E515-4153-9569-71F8E2B0989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Sheet6</vt:lpstr>
      <vt:lpstr>Sheet5</vt:lpstr>
      <vt:lpstr>Sheet4</vt:lpstr>
      <vt:lpstr>Sheet2</vt:lpstr>
      <vt:lpstr>Sheet3</vt:lpstr>
      <vt:lpstr>Sheet7</vt:lpstr>
      <vt:lpstr>Sheet8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2025-03-18T10:11:56Z</dcterms:modified>
</cp:coreProperties>
</file>