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Abhishek Anand karelker\"/>
    </mc:Choice>
  </mc:AlternateContent>
  <xr:revisionPtr revIDLastSave="0" documentId="13_ncr:1_{D5E5638D-4F1F-4DF2-985E-00752A0BA0B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Q36" i="4" l="1"/>
  <c r="Q35" i="4"/>
  <c r="Q30" i="4"/>
  <c r="Q34" i="4"/>
  <c r="Q33" i="4"/>
  <c r="Q32" i="4"/>
  <c r="Q31" i="4"/>
  <c r="Q29" i="4"/>
  <c r="Q28" i="4"/>
  <c r="Q27" i="4"/>
  <c r="Q26" i="4"/>
  <c r="Q25" i="4"/>
  <c r="Q24" i="4"/>
  <c r="Q23" i="4"/>
  <c r="T5" i="4" l="1"/>
  <c r="U5" i="4" s="1"/>
  <c r="U3" i="4"/>
  <c r="U4" i="4"/>
  <c r="U6" i="4"/>
  <c r="U7" i="4"/>
  <c r="T3" i="4"/>
  <c r="P3" i="4"/>
  <c r="U2" i="4"/>
  <c r="T2" i="4"/>
  <c r="Q2" i="4"/>
  <c r="I19" i="4"/>
  <c r="Q12" i="4" l="1"/>
  <c r="P12" i="4"/>
  <c r="P11" i="4"/>
  <c r="Q11" i="4" s="1"/>
  <c r="Q10" i="4"/>
  <c r="P10" i="4"/>
  <c r="P9" i="4"/>
  <c r="Q9" i="4" s="1"/>
  <c r="Q8" i="4"/>
  <c r="U8" i="4" s="1"/>
  <c r="P7" i="4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<sst xmlns="http://schemas.openxmlformats.org/spreadsheetml/2006/main" count="30" uniqueCount="27">
  <si>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</si>
  <si>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</si>
  <si>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</si>
  <si>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</si>
  <si>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</si>
  <si>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</si>
  <si>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</si>
  <si>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</si>
  <si>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</si>
  <si>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</si>
  <si>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</si>
  <si>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</si>
  <si>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</si>
  <si>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303, 3rd Floor, Wing - B, Sai Leela Apartment, Plot No. 7, Sector 16, Village - New Panvel, </t>
  </si>
  <si>
    <t>agreement - 17.01.2023</t>
  </si>
  <si>
    <t>av</t>
  </si>
  <si>
    <t>ca</t>
  </si>
  <si>
    <t>bua</t>
  </si>
  <si>
    <t>rate on ca</t>
  </si>
  <si>
    <t>fmv</t>
  </si>
  <si>
    <t>oc - 2003</t>
  </si>
  <si>
    <t>27.05.25</t>
  </si>
  <si>
    <t>01.12.2024</t>
  </si>
  <si>
    <t>08.02.24</t>
  </si>
  <si>
    <t>mca</t>
  </si>
  <si>
    <t>LS -  60 lakhs</t>
  </si>
  <si>
    <t>51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</si>
</sst>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0" fillId="3" borderId="0" xfId="0" applyNumberForma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46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1FB8FC-95A3-4B0D-87A7-11FB3546B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53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E77A16-2A17-4FB5-81B9-72FF02E42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9134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5F6A9D-1BB4-49FE-AD8B-6C0284A4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8A83B1-40F0-4F7E-9232-296194CAD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667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85427-215B-484A-BBC5-952E2E2F4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525139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A89D2-2E51-411B-AFEE-04DE439F9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59539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5703125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448.2</v>
      </c>
      <c r="C2" s="4">
        <f>B2*1.2</f>
        <v>537.83999999999992</v>
      </c>
      <c r="D2" s="4">
        <f t="shared" ref="D2:D13" si="2">C2*1.2</f>
        <v>645.4079999999999</v>
      </c>
      <c r="E2" s="5">
        <f t="shared" ref="E2:E13" si="3">R2</f>
        <v>5000000</v>
      </c>
      <c r="F2" s="16">
        <f t="shared" ref="F2:F13" si="4">ROUND((E2/B2),0)</f>
        <v>11156</v>
      </c>
      <c r="G2" s="10">
        <f t="shared" ref="G2:G13" si="5">ROUND((E2/C2),0)</f>
        <v>9296</v>
      </c>
      <c r="H2" s="10">
        <f t="shared" ref="H2:H13" si="6">ROUND((E2/D2),0)</f>
        <v>7747</v>
      </c>
      <c r="I2" s="4" t="e">
        <f>#REF!</f>
        <v>#REF!</v>
      </c>
      <c r="J2" s="4" t="str">
        <f t="shared" ref="J2:J13" si="7">S2</f>
        <v>27.05.25</v>
      </c>
      <c r="O2">
        <v>0</v>
      </c>
      <c r="P2">
        <f t="shared" ref="P2:P12" si="8">O2/1.2</f>
        <v>0</v>
      </c>
      <c r="Q2">
        <f>(158*40%)+385</f>
        <v>448.2</v>
      </c>
      <c r="R2" s="2">
        <v>5000000</v>
      </c>
      <c r="S2" s="8" t="s">
        <v>21</v>
      </c>
      <c r="T2" s="15">
        <f>R2+350000+30000</f>
        <v>5380000</v>
      </c>
      <c r="U2">
        <f>T2/Q2</f>
        <v>12003.569834895136</v>
      </c>
    </row>
    <row r="3" spans="1:21" x14ac:dyDescent="0.25">
      <c r="A3" s="4">
        <f t="shared" si="0"/>
        <v>0</v>
      </c>
      <c r="B3" s="4">
        <f t="shared" si="1"/>
        <v>527.61540000000002</v>
      </c>
      <c r="C3" s="4">
        <f t="shared" ref="C3:C15" si="9">B3*1.2</f>
        <v>633.13847999999996</v>
      </c>
      <c r="D3" s="4">
        <f t="shared" si="2"/>
        <v>759.76617599999997</v>
      </c>
      <c r="E3" s="5">
        <f t="shared" si="3"/>
        <v>8000000</v>
      </c>
      <c r="F3" s="10">
        <f t="shared" si="4"/>
        <v>15163</v>
      </c>
      <c r="G3" s="10">
        <f t="shared" si="5"/>
        <v>12635</v>
      </c>
      <c r="H3" s="10">
        <f t="shared" si="6"/>
        <v>10530</v>
      </c>
      <c r="I3" s="4" t="e">
        <f>#REF!</f>
        <v>#REF!</v>
      </c>
      <c r="J3" s="4" t="str">
        <f t="shared" si="7"/>
        <v>01.12.2024</v>
      </c>
      <c r="O3">
        <v>0</v>
      </c>
      <c r="P3">
        <f>58.82*10.764</f>
        <v>633.13847999999996</v>
      </c>
      <c r="Q3">
        <f t="shared" ref="Q3:Q12" si="10">P3/1.2</f>
        <v>527.61540000000002</v>
      </c>
      <c r="R3" s="2">
        <v>8000000</v>
      </c>
      <c r="S3" s="8" t="s">
        <v>22</v>
      </c>
      <c r="T3" s="15">
        <f>R3+560000+30000</f>
        <v>8590000</v>
      </c>
      <c r="U3">
        <f t="shared" ref="U3:U8" si="11">T3/Q3</f>
        <v>16280.798475556247</v>
      </c>
    </row>
    <row r="4" spans="1:21" x14ac:dyDescent="0.25">
      <c r="A4" s="4">
        <f t="shared" si="0"/>
        <v>0</v>
      </c>
      <c r="B4" s="4">
        <f t="shared" si="1"/>
        <v>270</v>
      </c>
      <c r="C4" s="4">
        <f t="shared" si="9"/>
        <v>324</v>
      </c>
      <c r="D4" s="4">
        <f t="shared" si="2"/>
        <v>388.8</v>
      </c>
      <c r="E4" s="5">
        <f t="shared" si="3"/>
        <v>2800000</v>
      </c>
      <c r="F4" s="10">
        <f t="shared" si="4"/>
        <v>10370</v>
      </c>
      <c r="G4" s="10">
        <f t="shared" si="5"/>
        <v>8642</v>
      </c>
      <c r="H4" s="10">
        <f t="shared" si="6"/>
        <v>7202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270</v>
      </c>
      <c r="R4" s="2">
        <v>2800000</v>
      </c>
      <c r="S4" s="8"/>
      <c r="T4" s="8"/>
      <c r="U4">
        <f t="shared" si="11"/>
        <v>0</v>
      </c>
    </row>
    <row r="5" spans="1:21" x14ac:dyDescent="0.25">
      <c r="A5" s="4">
        <f t="shared" si="0"/>
        <v>0</v>
      </c>
      <c r="B5" s="4">
        <f t="shared" si="1"/>
        <v>503</v>
      </c>
      <c r="C5" s="4">
        <f t="shared" si="9"/>
        <v>603.6</v>
      </c>
      <c r="D5" s="4">
        <f t="shared" si="2"/>
        <v>724.32</v>
      </c>
      <c r="E5" s="5">
        <f t="shared" si="3"/>
        <v>7800000</v>
      </c>
      <c r="F5" s="10">
        <f t="shared" si="4"/>
        <v>15507</v>
      </c>
      <c r="G5" s="10">
        <f t="shared" si="5"/>
        <v>12922</v>
      </c>
      <c r="H5" s="10">
        <f t="shared" si="6"/>
        <v>10769</v>
      </c>
      <c r="I5" s="4" t="e">
        <f>#REF!</f>
        <v>#REF!</v>
      </c>
      <c r="J5" s="4" t="str">
        <f t="shared" si="7"/>
        <v>08.02.24</v>
      </c>
      <c r="O5">
        <v>0</v>
      </c>
      <c r="P5">
        <f t="shared" si="8"/>
        <v>0</v>
      </c>
      <c r="Q5">
        <v>503</v>
      </c>
      <c r="R5" s="2">
        <v>7800000</v>
      </c>
      <c r="S5" s="8" t="s">
        <v>23</v>
      </c>
      <c r="T5" s="15">
        <f>R5+546000+30000</f>
        <v>8376000</v>
      </c>
      <c r="U5">
        <f t="shared" si="11"/>
        <v>16652.087475149106</v>
      </c>
    </row>
    <row r="6" spans="1:21" x14ac:dyDescent="0.25">
      <c r="A6" s="4">
        <f t="shared" si="0"/>
        <v>0</v>
      </c>
      <c r="B6" s="4">
        <f t="shared" si="1"/>
        <v>560</v>
      </c>
      <c r="C6" s="4">
        <f t="shared" si="9"/>
        <v>672</v>
      </c>
      <c r="D6" s="4">
        <f t="shared" si="2"/>
        <v>806.4</v>
      </c>
      <c r="E6" s="5">
        <f t="shared" si="3"/>
        <v>7350000</v>
      </c>
      <c r="F6" s="16">
        <f t="shared" si="4"/>
        <v>13125</v>
      </c>
      <c r="G6" s="10">
        <f t="shared" si="5"/>
        <v>10938</v>
      </c>
      <c r="H6" s="10">
        <f t="shared" si="6"/>
        <v>9115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560</v>
      </c>
      <c r="R6" s="2">
        <v>7350000</v>
      </c>
      <c r="S6" s="8"/>
      <c r="T6" s="8"/>
      <c r="U6">
        <f t="shared" si="11"/>
        <v>0</v>
      </c>
    </row>
    <row r="7" spans="1:21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5">
        <f t="shared" si="3"/>
        <v>6000000</v>
      </c>
      <c r="F7" s="16">
        <f t="shared" si="4"/>
        <v>15000</v>
      </c>
      <c r="G7" s="10">
        <f t="shared" si="5"/>
        <v>12500</v>
      </c>
      <c r="H7" s="10">
        <f t="shared" si="6"/>
        <v>10417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400</v>
      </c>
      <c r="R7" s="2">
        <v>6000000</v>
      </c>
      <c r="S7" s="8"/>
      <c r="T7" s="8"/>
      <c r="U7">
        <f t="shared" si="11"/>
        <v>0</v>
      </c>
    </row>
    <row r="8" spans="1:21" x14ac:dyDescent="0.25">
      <c r="A8" s="4">
        <f t="shared" si="0"/>
        <v>0</v>
      </c>
      <c r="B8" s="4">
        <f t="shared" si="1"/>
        <v>603.33333333333337</v>
      </c>
      <c r="C8" s="4">
        <f t="shared" si="9"/>
        <v>724</v>
      </c>
      <c r="D8" s="4">
        <f t="shared" si="2"/>
        <v>868.8</v>
      </c>
      <c r="E8" s="5">
        <f t="shared" si="3"/>
        <v>7200000</v>
      </c>
      <c r="F8" s="10">
        <f t="shared" si="4"/>
        <v>11934</v>
      </c>
      <c r="G8" s="10">
        <f t="shared" si="5"/>
        <v>9945</v>
      </c>
      <c r="H8" s="10">
        <f t="shared" si="6"/>
        <v>8287</v>
      </c>
      <c r="I8" s="4" t="e">
        <f>#REF!</f>
        <v>#REF!</v>
      </c>
      <c r="J8" s="4">
        <f t="shared" si="7"/>
        <v>0</v>
      </c>
      <c r="O8">
        <v>0</v>
      </c>
      <c r="P8">
        <v>724</v>
      </c>
      <c r="Q8">
        <f t="shared" si="10"/>
        <v>603.33333333333337</v>
      </c>
      <c r="R8" s="2">
        <v>7200000</v>
      </c>
      <c r="S8" s="8"/>
      <c r="T8" s="8"/>
      <c r="U8">
        <f t="shared" si="11"/>
        <v>0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16</v>
      </c>
      <c r="H18">
        <v>446</v>
      </c>
    </row>
    <row r="19" spans="7:24" x14ac:dyDescent="0.25">
      <c r="G19" t="s">
        <v>17</v>
      </c>
      <c r="H19">
        <v>520</v>
      </c>
      <c r="I19">
        <f>H19/H18</f>
        <v>1.1659192825112108</v>
      </c>
    </row>
    <row r="20" spans="7:24" x14ac:dyDescent="0.25">
      <c r="G20" t="s">
        <v>18</v>
      </c>
      <c r="H20">
        <v>12500</v>
      </c>
    </row>
    <row r="21" spans="7:24" x14ac:dyDescent="0.25">
      <c r="G21" t="s">
        <v>19</v>
      </c>
      <c r="H21">
        <f>H20*H18</f>
        <v>5575000</v>
      </c>
    </row>
    <row r="22" spans="7:24" x14ac:dyDescent="0.25">
      <c r="G22" s="6"/>
      <c r="H22" s="6"/>
      <c r="O22" t="s">
        <v>24</v>
      </c>
      <c r="S22" t="s">
        <v>26</v>
      </c>
    </row>
    <row r="23" spans="7:24" x14ac:dyDescent="0.25">
      <c r="O23">
        <v>15.23</v>
      </c>
      <c r="P23">
        <v>9.52</v>
      </c>
      <c r="Q23">
        <f>P23*O23</f>
        <v>144.9896</v>
      </c>
    </row>
    <row r="24" spans="7:24" x14ac:dyDescent="0.25">
      <c r="O24">
        <v>9.73</v>
      </c>
      <c r="P24" s="11">
        <v>6.68</v>
      </c>
      <c r="Q24">
        <f t="shared" ref="Q24:Q34" si="22">P24*O24</f>
        <v>64.996399999999994</v>
      </c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J25" t="s">
        <v>20</v>
      </c>
      <c r="O25">
        <v>9.9</v>
      </c>
      <c r="P25" s="11">
        <v>10.199999999999999</v>
      </c>
      <c r="Q25">
        <f t="shared" si="22"/>
        <v>100.97999999999999</v>
      </c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I26">
        <v>4500000</v>
      </c>
      <c r="O26">
        <v>4.7699999999999996</v>
      </c>
      <c r="P26" s="11">
        <v>3.75</v>
      </c>
      <c r="Q26">
        <f t="shared" si="22"/>
        <v>17.887499999999999</v>
      </c>
      <c r="R26" s="11"/>
      <c r="T26" s="11"/>
      <c r="U26" s="11"/>
      <c r="V26" s="11"/>
      <c r="W26" s="11"/>
      <c r="X26" s="11"/>
    </row>
    <row r="27" spans="7:24" x14ac:dyDescent="0.25">
      <c r="O27">
        <v>3.65</v>
      </c>
      <c r="P27" s="11">
        <v>3.72</v>
      </c>
      <c r="Q27">
        <f t="shared" si="22"/>
        <v>13.578000000000001</v>
      </c>
      <c r="R27" s="11"/>
      <c r="T27" s="11"/>
      <c r="U27" s="11"/>
      <c r="V27" s="11"/>
      <c r="W27" s="11"/>
      <c r="X27" s="11"/>
    </row>
    <row r="28" spans="7:24" x14ac:dyDescent="0.25">
      <c r="I28" t="s">
        <v>25</v>
      </c>
      <c r="O28">
        <v>6.39</v>
      </c>
      <c r="P28" s="11">
        <v>3.96</v>
      </c>
      <c r="Q28">
        <f t="shared" si="22"/>
        <v>25.304399999999998</v>
      </c>
      <c r="R28" s="12"/>
      <c r="T28" s="12"/>
      <c r="U28" s="12"/>
      <c r="V28" s="11"/>
      <c r="W28" s="11"/>
      <c r="X28" s="11"/>
    </row>
    <row r="29" spans="7:24" x14ac:dyDescent="0.25">
      <c r="O29">
        <v>3.86</v>
      </c>
      <c r="P29" s="11">
        <v>2.78</v>
      </c>
      <c r="Q29">
        <f t="shared" si="22"/>
        <v>10.730799999999999</v>
      </c>
      <c r="R29" s="11"/>
      <c r="T29" s="11"/>
      <c r="U29" s="11"/>
      <c r="V29" s="11"/>
      <c r="W29" s="11"/>
      <c r="X29" s="11"/>
    </row>
    <row r="30" spans="7:24" x14ac:dyDescent="0.25">
      <c r="P30" s="11"/>
      <c r="Q30">
        <f>SUM(Q23:Q29)</f>
        <v>378.46669999999995</v>
      </c>
      <c r="R30" s="11"/>
      <c r="T30" s="11"/>
      <c r="U30" s="11"/>
      <c r="V30" s="11"/>
      <c r="W30" s="11"/>
      <c r="X30" s="11"/>
    </row>
    <row r="31" spans="7:24" x14ac:dyDescent="0.25">
      <c r="P31" s="11"/>
      <c r="Q31">
        <f t="shared" si="22"/>
        <v>0</v>
      </c>
      <c r="R31" s="11"/>
      <c r="T31" s="11"/>
      <c r="U31" s="11"/>
      <c r="V31" s="11"/>
      <c r="W31" s="11"/>
      <c r="X31" s="11"/>
    </row>
    <row r="32" spans="7:24" x14ac:dyDescent="0.25">
      <c r="O32">
        <v>9.5399999999999991</v>
      </c>
      <c r="P32" s="11">
        <v>2</v>
      </c>
      <c r="Q32">
        <f t="shared" si="22"/>
        <v>19.079999999999998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2</v>
      </c>
      <c r="P33" s="11">
        <v>9.85</v>
      </c>
      <c r="Q33">
        <f t="shared" si="22"/>
        <v>19.7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6.67</v>
      </c>
      <c r="P34" s="11">
        <v>2</v>
      </c>
      <c r="Q34">
        <f t="shared" si="22"/>
        <v>13.34</v>
      </c>
      <c r="R34" s="11"/>
    </row>
    <row r="35" spans="15:24" x14ac:dyDescent="0.25">
      <c r="Q35" s="11">
        <f>SUM(Q31:Q34)</f>
        <v>52.120000000000005</v>
      </c>
      <c r="R35" s="11"/>
      <c r="T35" s="6"/>
    </row>
    <row r="36" spans="15:24" x14ac:dyDescent="0.25">
      <c r="P36" s="11"/>
      <c r="Q36" s="11">
        <f>Q35+Q30</f>
        <v>430.58669999999995</v>
      </c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2025-03-18T11:48:46Z</dcterms:modified>
</cp:coreProperties>
</file>