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W10" i="18" l="1"/>
  <c r="O12" i="17"/>
  <c r="N10" i="16"/>
  <c r="W34" i="4" l="1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Q3" i="4" s="1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H4" i="4" l="1"/>
  <c r="C3" i="4"/>
  <c r="D3" i="4" s="1"/>
  <c r="H3" i="4" s="1"/>
  <c r="H9" i="4"/>
  <c r="G8" i="4"/>
  <c r="G9" i="4"/>
  <c r="F8" i="4"/>
  <c r="F9" i="4"/>
  <c r="H5" i="4"/>
  <c r="H7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G3" i="4" l="1"/>
  <c r="W28" i="4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<sst xmlns="http://schemas.openxmlformats.org/spreadsheetml/2006/main" count="49" uniqueCount="43">
  <si>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</si>
  <si>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</si>
  <si>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</si>
  <si>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</si>
  <si>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</si>
  <si>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</si>
  <si>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</si>
  <si>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</si>
  <si>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</si>
  <si>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</si>
  <si>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</si>
  <si>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</si>
  <si>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</si>
  <si>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</si>
  <si>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</si>
  <si>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</si>
  <si>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</si>
  <si>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</si>
  <si>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</si>
  <si>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</si>
  <si>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</si>
  <si>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</si>
  <si>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</si>
  <si>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</si>
  <si>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</si>
  <si>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</si>
  <si>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</si>
  <si>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</si>
  <si>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</si>
  <si>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</si>
  <si>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</si>
  <si>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</si>
  <si>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</si>
  <si>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</si>
  <si>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</si>
  <si>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</si>
  <si>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</si>
  <si>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</si>
  <si>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</si>
  <si>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</si>
  <si>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part OC</t>
  </si>
  <si>
    <t>Bank Of Maharashtra ( Housing Finance Branch Thane )  -  Tejasvi Vishal Jadhav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</si>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</sst>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22</xdr:col>
      <xdr:colOff>601775</xdr:colOff>
      <xdr:row>31</xdr:row>
      <xdr:rowOff>38903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12184175" cy="57539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20</xdr:col>
      <xdr:colOff>201414</xdr:colOff>
      <xdr:row>36</xdr:row>
      <xdr:rowOff>77008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9955014" cy="57920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10888</xdr:colOff>
      <xdr:row>31</xdr:row>
      <xdr:rowOff>77008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764488" cy="57920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58009</xdr:colOff>
      <xdr:row>31</xdr:row>
      <xdr:rowOff>38830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154009" cy="52299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11</xdr:col>
      <xdr:colOff>124693</xdr:colOff>
      <xdr:row>33</xdr:row>
      <xdr:rowOff>124534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6220693" cy="50775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19</xdr:col>
      <xdr:colOff>258062</xdr:colOff>
      <xdr:row>23</xdr:row>
      <xdr:rowOff>95848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90500"/>
          <a:ext cx="6354062" cy="42868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A7" zoomScaleNormal="100" workbookViewId="0">
      <selection activeCell="J19" sqref="J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361.11111111111114</v>
      </c>
      <c r="C3" s="4">
        <f>B3*1.2</f>
        <v>433.33333333333337</v>
      </c>
      <c r="D3" s="4">
        <f t="shared" ref="D3:D9" si="2">C3*1.2</f>
        <v>520</v>
      </c>
      <c r="E3" s="5">
        <f t="shared" ref="E3:E9" si="3">R3</f>
        <v>4600000</v>
      </c>
      <c r="F3" s="9">
        <f t="shared" ref="F3:F9" si="4">ROUND((E3/B3),0)</f>
        <v>12738</v>
      </c>
      <c r="G3" s="9">
        <f t="shared" ref="G3:G9" si="5">ROUND((E3/C3),0)</f>
        <v>10615</v>
      </c>
      <c r="H3" s="9">
        <f t="shared" ref="H3:H9" si="6">ROUND((E3/D3),0)</f>
        <v>8846</v>
      </c>
      <c r="I3" s="4" t="e">
        <f>#REF!</f>
        <v>#REF!</v>
      </c>
      <c r="J3" s="4">
        <f t="shared" ref="J3:J9" si="7">S3</f>
        <v>0</v>
      </c>
      <c r="O3">
        <v>520</v>
      </c>
      <c r="P3">
        <f t="shared" ref="P3:P9" si="8">O3/1.2</f>
        <v>433.33333333333337</v>
      </c>
      <c r="Q3">
        <f t="shared" ref="Q3:Q9" si="9">P3/1.2</f>
        <v>361.11111111111114</v>
      </c>
      <c r="R3" s="2">
        <v>4600000</v>
      </c>
    </row>
    <row r="4" spans="1:20" x14ac:dyDescent="0.25">
      <c r="A4" s="4">
        <f t="shared" si="0"/>
        <v>0</v>
      </c>
      <c r="B4" s="4">
        <f t="shared" si="1"/>
        <v>690</v>
      </c>
      <c r="C4" s="4">
        <f t="shared" ref="C4:C9" si="10">B4*1.2</f>
        <v>828</v>
      </c>
      <c r="D4" s="4">
        <f t="shared" si="2"/>
        <v>993.59999999999991</v>
      </c>
      <c r="E4" s="5">
        <f t="shared" si="3"/>
        <v>10530000</v>
      </c>
      <c r="F4" s="9">
        <f t="shared" si="4"/>
        <v>15261</v>
      </c>
      <c r="G4" s="9">
        <f t="shared" si="5"/>
        <v>12717</v>
      </c>
      <c r="H4" s="9">
        <f t="shared" si="6"/>
        <v>10598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690</v>
      </c>
      <c r="R4" s="2">
        <v>10530000</v>
      </c>
    </row>
    <row r="5" spans="1:20" s="44" customFormat="1" x14ac:dyDescent="0.25">
      <c r="A5" s="45">
        <f t="shared" si="0"/>
        <v>0</v>
      </c>
      <c r="B5" s="45">
        <f t="shared" si="1"/>
        <v>560</v>
      </c>
      <c r="C5" s="45">
        <f t="shared" si="10"/>
        <v>672</v>
      </c>
      <c r="D5" s="45">
        <f t="shared" si="2"/>
        <v>806.4</v>
      </c>
      <c r="E5" s="46">
        <f t="shared" si="3"/>
        <v>10418000</v>
      </c>
      <c r="F5" s="45">
        <f t="shared" si="4"/>
        <v>18604</v>
      </c>
      <c r="G5" s="45">
        <f t="shared" si="5"/>
        <v>15503</v>
      </c>
      <c r="H5" s="45">
        <f t="shared" si="6"/>
        <v>12919</v>
      </c>
      <c r="I5" s="45" t="e">
        <f>#REF!</f>
        <v>#REF!</v>
      </c>
      <c r="J5" s="45">
        <f t="shared" si="7"/>
        <v>0</v>
      </c>
      <c r="O5" s="44">
        <v>0</v>
      </c>
      <c r="P5" s="44">
        <f t="shared" si="8"/>
        <v>0</v>
      </c>
      <c r="Q5" s="44">
        <v>560</v>
      </c>
      <c r="R5" s="47">
        <v>10418000</v>
      </c>
    </row>
    <row r="6" spans="1:20" s="44" customFormat="1" x14ac:dyDescent="0.25">
      <c r="A6" s="45">
        <f t="shared" si="0"/>
        <v>0</v>
      </c>
      <c r="B6" s="45">
        <f t="shared" si="1"/>
        <v>913</v>
      </c>
      <c r="C6" s="45">
        <f t="shared" si="10"/>
        <v>1095.5999999999999</v>
      </c>
      <c r="D6" s="45">
        <f t="shared" si="2"/>
        <v>1314.7199999999998</v>
      </c>
      <c r="E6" s="46">
        <f t="shared" si="3"/>
        <v>16990000</v>
      </c>
      <c r="F6" s="45">
        <f t="shared" si="4"/>
        <v>18609</v>
      </c>
      <c r="G6" s="45">
        <f t="shared" si="5"/>
        <v>15507</v>
      </c>
      <c r="H6" s="45">
        <f t="shared" si="6"/>
        <v>12923</v>
      </c>
      <c r="I6" s="45" t="e">
        <f>#REF!</f>
        <v>#REF!</v>
      </c>
      <c r="J6" s="45">
        <f t="shared" si="7"/>
        <v>0</v>
      </c>
      <c r="O6" s="44">
        <v>0</v>
      </c>
      <c r="P6" s="44">
        <f t="shared" si="8"/>
        <v>0</v>
      </c>
      <c r="Q6" s="44">
        <v>913</v>
      </c>
      <c r="R6" s="47">
        <v>16990000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10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9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9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9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529.16666666666674</v>
      </c>
      <c r="C16" s="4">
        <f t="shared" ref="C16:C25" si="34">B16*1.2</f>
        <v>635.00000000000011</v>
      </c>
      <c r="D16" s="4">
        <f t="shared" ref="D16:D25" si="35">C16*1.2</f>
        <v>762.00000000000011</v>
      </c>
      <c r="E16" s="5">
        <f t="shared" ref="E16:E25" si="36">R16</f>
        <v>7500000</v>
      </c>
      <c r="F16" s="9">
        <f t="shared" ref="F16:F25" si="37">ROUND((E16/B16),0)</f>
        <v>14173</v>
      </c>
      <c r="G16" s="9">
        <f t="shared" ref="G16:G25" si="38">ROUND((E16/C16),0)</f>
        <v>11811</v>
      </c>
      <c r="H16" s="9">
        <f t="shared" ref="H16:H25" si="39">ROUND((E16/D16),0)</f>
        <v>9843</v>
      </c>
      <c r="I16" s="4" t="e">
        <f>#REF!</f>
        <v>#REF!</v>
      </c>
      <c r="J16" s="4">
        <f t="shared" ref="J16:J25" si="40">S16</f>
        <v>0</v>
      </c>
      <c r="O16">
        <v>0</v>
      </c>
      <c r="P16">
        <v>635</v>
      </c>
      <c r="Q16">
        <f t="shared" ref="P16:Q25" si="41">P16/1.2</f>
        <v>529.16666666666674</v>
      </c>
      <c r="R16" s="2">
        <v>7500000</v>
      </c>
    </row>
    <row r="17" spans="1:25" s="44" customFormat="1" x14ac:dyDescent="0.25">
      <c r="A17" s="45">
        <f t="shared" si="32"/>
        <v>0</v>
      </c>
      <c r="B17" s="45">
        <f t="shared" si="33"/>
        <v>710</v>
      </c>
      <c r="C17" s="45">
        <f t="shared" si="34"/>
        <v>852</v>
      </c>
      <c r="D17" s="45">
        <f t="shared" si="35"/>
        <v>1022.4</v>
      </c>
      <c r="E17" s="46">
        <f t="shared" si="36"/>
        <v>16000000</v>
      </c>
      <c r="F17" s="45">
        <f t="shared" si="37"/>
        <v>22535</v>
      </c>
      <c r="G17" s="45">
        <f t="shared" si="38"/>
        <v>18779</v>
      </c>
      <c r="H17" s="45">
        <f t="shared" si="39"/>
        <v>15649</v>
      </c>
      <c r="I17" s="45" t="e">
        <f>#REF!</f>
        <v>#REF!</v>
      </c>
      <c r="J17" s="45">
        <f t="shared" si="40"/>
        <v>0</v>
      </c>
      <c r="O17" s="44">
        <v>0</v>
      </c>
      <c r="P17" s="44">
        <f t="shared" si="41"/>
        <v>0</v>
      </c>
      <c r="Q17" s="44">
        <v>710</v>
      </c>
      <c r="R17" s="47">
        <v>16000000</v>
      </c>
    </row>
    <row r="18" spans="1:25" s="44" customFormat="1" x14ac:dyDescent="0.25">
      <c r="A18" s="45">
        <f t="shared" si="32"/>
        <v>0</v>
      </c>
      <c r="B18" s="45">
        <f t="shared" si="33"/>
        <v>350</v>
      </c>
      <c r="C18" s="45">
        <f t="shared" si="34"/>
        <v>420</v>
      </c>
      <c r="D18" s="45">
        <f t="shared" si="35"/>
        <v>504</v>
      </c>
      <c r="E18" s="46">
        <f t="shared" si="36"/>
        <v>7500000</v>
      </c>
      <c r="F18" s="45">
        <f t="shared" si="37"/>
        <v>21429</v>
      </c>
      <c r="G18" s="45">
        <f t="shared" si="38"/>
        <v>17857</v>
      </c>
      <c r="H18" s="45">
        <f t="shared" si="39"/>
        <v>14881</v>
      </c>
      <c r="I18" s="45" t="e">
        <f>#REF!</f>
        <v>#REF!</v>
      </c>
      <c r="J18" s="45">
        <f t="shared" si="40"/>
        <v>0</v>
      </c>
      <c r="O18" s="44">
        <v>0</v>
      </c>
      <c r="P18" s="44">
        <f t="shared" si="41"/>
        <v>0</v>
      </c>
      <c r="Q18" s="44">
        <v>350</v>
      </c>
      <c r="R18" s="47">
        <v>7500000</v>
      </c>
    </row>
    <row r="19" spans="1:25" x14ac:dyDescent="0.25">
      <c r="A19" s="4">
        <f t="shared" ref="A19:A22" si="42">N19</f>
        <v>0</v>
      </c>
      <c r="B19" s="4">
        <f t="shared" ref="B19:B22" si="43">Q19</f>
        <v>500</v>
      </c>
      <c r="C19" s="4">
        <f t="shared" ref="C19:C22" si="44">B19*1.2</f>
        <v>600</v>
      </c>
      <c r="D19" s="4">
        <f t="shared" ref="D19:D22" si="45">C19*1.2</f>
        <v>720</v>
      </c>
      <c r="E19" s="5">
        <f t="shared" ref="E19:E22" si="46">R19</f>
        <v>10000000</v>
      </c>
      <c r="F19" s="9">
        <f t="shared" ref="F19:F22" si="47">ROUND((E19/B19),0)</f>
        <v>20000</v>
      </c>
      <c r="G19" s="9">
        <f t="shared" ref="G19:G22" si="48">ROUND((E19/C19),0)</f>
        <v>16667</v>
      </c>
      <c r="H19" s="9">
        <f t="shared" ref="H19:H22" si="49">ROUND((E19/D19),0)</f>
        <v>13889</v>
      </c>
      <c r="I19" s="4" t="e">
        <f>#REF!</f>
        <v>#REF!</v>
      </c>
      <c r="J19" s="4">
        <f t="shared" ref="J19:J22" si="50">S19</f>
        <v>0</v>
      </c>
      <c r="O19" s="44">
        <v>0</v>
      </c>
      <c r="P19">
        <f t="shared" ref="P19:P22" si="51">O19/1.2</f>
        <v>0</v>
      </c>
      <c r="Q19">
        <v>500</v>
      </c>
      <c r="R19" s="2">
        <v>10000000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ref="Q20:Q22" si="52">P20/1.2</f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20500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E28" t="s">
        <v>42</v>
      </c>
      <c r="F28" s="7">
        <v>322</v>
      </c>
      <c r="S28" s="10"/>
      <c r="T28" s="10"/>
      <c r="U28" s="17" t="s">
        <v>15</v>
      </c>
      <c r="V28" s="18"/>
      <c r="W28" s="19">
        <f>W26-W27</f>
        <v>18000</v>
      </c>
      <c r="X28" s="22"/>
    </row>
    <row r="29" spans="1:25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21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39</v>
      </c>
      <c r="X31" s="31">
        <v>2004</v>
      </c>
      <c r="Y31" t="s">
        <v>40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41</v>
      </c>
      <c r="Q33" s="42"/>
      <c r="R33" s="42"/>
      <c r="S33" s="42"/>
      <c r="T33" s="43"/>
      <c r="U33" s="21" t="s">
        <v>20</v>
      </c>
      <c r="V33" s="23"/>
      <c r="W33" s="24">
        <f>90*W30/W32</f>
        <v>31.5</v>
      </c>
      <c r="X33" s="24"/>
    </row>
    <row r="34" spans="15:24" ht="15.75" x14ac:dyDescent="0.25">
      <c r="U34" s="17"/>
      <c r="V34" s="26"/>
      <c r="W34" s="27">
        <f>W33%</f>
        <v>0.315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787.5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1712.5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18000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19712.5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322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6347425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W42*0.95</f>
        <v>6030053.75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5077940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805000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13223.802083333334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D2" sqref="D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workbookViewId="0">
      <selection activeCell="E7" sqref="E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7:N19"/>
  <sheetViews>
    <sheetView zoomScaleNormal="100" workbookViewId="0">
      <selection activeCell="N7" sqref="N7:N10"/>
    </sheetView>
  </sheetViews>
  <sheetFormatPr defaultRowHeight="15" x14ac:dyDescent="0.25"/>
  <cols>
    <col min="14" max="14" width="18" customWidth="1"/>
  </cols>
  <sheetData>
    <row r="7" spans="14:14" x14ac:dyDescent="0.25">
      <c r="N7">
        <v>10000000</v>
      </c>
    </row>
    <row r="8" spans="14:14" x14ac:dyDescent="0.25">
      <c r="N8">
        <v>500000</v>
      </c>
    </row>
    <row r="9" spans="14:14" x14ac:dyDescent="0.25">
      <c r="N9">
        <v>30000</v>
      </c>
    </row>
    <row r="10" spans="14:14" x14ac:dyDescent="0.25">
      <c r="N10">
        <f>SUM(N7:N9)</f>
        <v>10530000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9:O12"/>
  <sheetViews>
    <sheetView topLeftCell="A4" zoomScaleNormal="100" workbookViewId="0">
      <selection activeCell="O9" sqref="O9:O12"/>
    </sheetView>
  </sheetViews>
  <sheetFormatPr defaultRowHeight="15" x14ac:dyDescent="0.25"/>
  <cols>
    <col min="15" max="15" width="15.42578125" customWidth="1"/>
  </cols>
  <sheetData>
    <row r="9" spans="15:15" x14ac:dyDescent="0.25">
      <c r="O9">
        <v>9800000</v>
      </c>
    </row>
    <row r="10" spans="15:15" x14ac:dyDescent="0.25">
      <c r="O10">
        <v>588000</v>
      </c>
    </row>
    <row r="11" spans="15:15" x14ac:dyDescent="0.25">
      <c r="O11">
        <v>30000</v>
      </c>
    </row>
    <row r="12" spans="15:15" x14ac:dyDescent="0.25">
      <c r="O12">
        <f>SUM(O9:O11)</f>
        <v>10418000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W7:W10"/>
  <sheetViews>
    <sheetView topLeftCell="I1" zoomScaleNormal="100" workbookViewId="0">
      <selection activeCell="W7" sqref="W7:W10"/>
    </sheetView>
  </sheetViews>
  <sheetFormatPr defaultRowHeight="15" x14ac:dyDescent="0.25"/>
  <cols>
    <col min="23" max="23" width="22.28515625" customWidth="1"/>
  </cols>
  <sheetData>
    <row r="7" spans="23:23" x14ac:dyDescent="0.25">
      <c r="W7">
        <v>16000000</v>
      </c>
    </row>
    <row r="8" spans="23:23" x14ac:dyDescent="0.25">
      <c r="W8">
        <v>960000</v>
      </c>
    </row>
    <row r="9" spans="23:23" x14ac:dyDescent="0.25">
      <c r="W9">
        <v>30000</v>
      </c>
    </row>
    <row r="10" spans="23:23" x14ac:dyDescent="0.25">
      <c r="W10">
        <f>SUM(W7:W9)</f>
        <v>16990000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R10" sqref="R10:V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2025-03-18T09:27:16Z</dcterms:modified>
</cp:coreProperties>
</file>