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Parag Vithaldas Ashar\"/>
    </mc:Choice>
  </mc:AlternateContent>
  <xr:revisionPtr revIDLastSave="0" documentId="13_ncr:1_{7BBE43C6-2FC1-446B-BF70-0AEC82FDB61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" i="4" l="1"/>
  <c r="W8" i="4"/>
  <c r="W9" i="4"/>
  <c r="W6" i="4"/>
  <c r="Q9" i="4" l="1"/>
  <c r="P7" i="4"/>
  <c r="Q8" i="4" l="1"/>
  <c r="U7" i="4"/>
  <c r="H20" i="4"/>
  <c r="H22" i="4" s="1"/>
  <c r="I22" i="4" s="1"/>
  <c r="J22" i="4" s="1"/>
  <c r="V8" i="4"/>
  <c r="V11" i="4"/>
  <c r="V12" i="4"/>
  <c r="V13" i="4"/>
  <c r="V14" i="4"/>
  <c r="V6" i="4"/>
  <c r="U6" i="4"/>
  <c r="N18" i="4"/>
  <c r="O18" i="4"/>
  <c r="I18" i="4"/>
  <c r="I28" i="4"/>
  <c r="Q12" i="4" l="1"/>
  <c r="P12" i="4"/>
  <c r="P11" i="4"/>
  <c r="Q11" i="4" s="1"/>
  <c r="Q10" i="4"/>
  <c r="P10" i="4"/>
  <c r="P9" i="4"/>
  <c r="P8" i="4"/>
  <c r="V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<sst xmlns="http://schemas.openxmlformats.org/spreadsheetml/2006/main" count="31" uniqueCount="28">
  <si>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</si>
  <si>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</si>
  <si>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</si>
  <si>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</si>
  <si>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</si>
  <si>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</si>
  <si>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</si>
  <si>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</si>
  <si>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</si>
  <si>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</si>
  <si>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</si>
  <si>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</si>
  <si>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</si>
  <si>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2403, 24th Floor, Lavender, Hiranandani Fortune CIty, Village - Bhokarpada, Panvel,</t>
  </si>
  <si>
    <t>agreemetn  - 06.11.24</t>
  </si>
  <si>
    <t>av</t>
  </si>
  <si>
    <t>sd</t>
  </si>
  <si>
    <t>rd</t>
  </si>
  <si>
    <t>ca</t>
  </si>
  <si>
    <t>rate</t>
  </si>
  <si>
    <t>fmv</t>
  </si>
  <si>
    <t>bua</t>
  </si>
  <si>
    <t>1 parking</t>
  </si>
  <si>
    <t>06.01.25</t>
  </si>
  <si>
    <t>13.10.24</t>
  </si>
  <si>
    <t>16.01.25</t>
  </si>
  <si>
    <t>ls - 1.4 cr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</si>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</sst>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96AF4-22EF-4CAC-B806-AAD1E5F77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DAFA1D-65EC-4A7F-B7B5-98124F3F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8B987-DBC0-4C2F-AD7F-56884CC3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0783D1-3787-4F69-8FE4-CB61D17F8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2E9220-3F15-4490-9414-1D8D4CC1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9648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CCF837-1F9C-4032-9A27-BA1BB5D4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9344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E2A6E-182F-4A77-AFD6-5FB8E6D8F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886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3" sqref="Q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780</v>
      </c>
      <c r="C2" s="4">
        <f>B2*1.2</f>
        <v>936</v>
      </c>
      <c r="D2" s="4">
        <f t="shared" ref="D2:D13" si="2">C2*1.2</f>
        <v>1123.2</v>
      </c>
      <c r="E2" s="5">
        <f t="shared" ref="E2:E13" si="3">R2</f>
        <v>13400000</v>
      </c>
      <c r="F2" s="15">
        <f t="shared" ref="F2:F13" si="4">ROUND((E2/B2),0)</f>
        <v>17179</v>
      </c>
      <c r="G2" s="10">
        <f t="shared" ref="G2:G13" si="5">ROUND((E2/C2),0)</f>
        <v>14316</v>
      </c>
      <c r="H2" s="10">
        <f t="shared" ref="H2:H13" si="6">ROUND((E2/D2),0)</f>
        <v>11930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780</v>
      </c>
      <c r="R2" s="2">
        <v>13400000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676</v>
      </c>
      <c r="C3" s="4">
        <f t="shared" ref="C3:C15" si="9">B3*1.2</f>
        <v>811.19999999999993</v>
      </c>
      <c r="D3" s="4">
        <f t="shared" si="2"/>
        <v>973.43999999999983</v>
      </c>
      <c r="E3" s="5">
        <f t="shared" si="3"/>
        <v>11600000</v>
      </c>
      <c r="F3" s="15">
        <f t="shared" si="4"/>
        <v>17160</v>
      </c>
      <c r="G3" s="10">
        <f t="shared" si="5"/>
        <v>14300</v>
      </c>
      <c r="H3" s="10">
        <f t="shared" si="6"/>
        <v>11917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676</v>
      </c>
      <c r="R3" s="2">
        <v>11600000</v>
      </c>
      <c r="S3" s="8"/>
      <c r="T3" s="8"/>
    </row>
    <row r="4" spans="1:23" x14ac:dyDescent="0.25">
      <c r="A4" s="4">
        <f t="shared" si="0"/>
        <v>0</v>
      </c>
      <c r="B4" s="4">
        <f t="shared" si="1"/>
        <v>715</v>
      </c>
      <c r="C4" s="4">
        <f t="shared" si="9"/>
        <v>858</v>
      </c>
      <c r="D4" s="4">
        <f t="shared" si="2"/>
        <v>1029.5999999999999</v>
      </c>
      <c r="E4" s="5">
        <f t="shared" si="3"/>
        <v>12800000</v>
      </c>
      <c r="F4" s="10">
        <f t="shared" si="4"/>
        <v>17902</v>
      </c>
      <c r="G4" s="10">
        <f t="shared" si="5"/>
        <v>14918</v>
      </c>
      <c r="H4" s="10">
        <f t="shared" si="6"/>
        <v>12432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715</v>
      </c>
      <c r="R4" s="2">
        <v>12800000</v>
      </c>
      <c r="S4" s="8"/>
      <c r="T4" s="8"/>
    </row>
    <row r="5" spans="1:23" x14ac:dyDescent="0.25">
      <c r="A5" s="4">
        <f t="shared" si="0"/>
        <v>0</v>
      </c>
      <c r="B5" s="4">
        <f t="shared" si="1"/>
        <v>676</v>
      </c>
      <c r="C5" s="4">
        <f t="shared" si="9"/>
        <v>811.19999999999993</v>
      </c>
      <c r="D5" s="4">
        <f t="shared" si="2"/>
        <v>973.43999999999983</v>
      </c>
      <c r="E5" s="5">
        <f t="shared" si="3"/>
        <v>11700000</v>
      </c>
      <c r="F5" s="10">
        <f t="shared" si="4"/>
        <v>17308</v>
      </c>
      <c r="G5" s="10">
        <f t="shared" si="5"/>
        <v>14423</v>
      </c>
      <c r="H5" s="10">
        <f t="shared" si="6"/>
        <v>12019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676</v>
      </c>
      <c r="R5" s="2">
        <v>11700000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1065</v>
      </c>
      <c r="C6" s="4">
        <f t="shared" si="9"/>
        <v>1278</v>
      </c>
      <c r="D6" s="4">
        <f t="shared" si="2"/>
        <v>1533.6</v>
      </c>
      <c r="E6" s="5">
        <f t="shared" si="3"/>
        <v>13179000</v>
      </c>
      <c r="F6" s="15">
        <f t="shared" si="4"/>
        <v>12375</v>
      </c>
      <c r="G6" s="10">
        <f t="shared" si="5"/>
        <v>10312</v>
      </c>
      <c r="H6" s="10">
        <f t="shared" si="6"/>
        <v>8594</v>
      </c>
      <c r="I6" s="4" t="e">
        <f>#REF!</f>
        <v>#REF!</v>
      </c>
      <c r="J6" s="4">
        <f t="shared" si="7"/>
        <v>22</v>
      </c>
      <c r="O6">
        <v>0</v>
      </c>
      <c r="P6">
        <f t="shared" si="8"/>
        <v>0</v>
      </c>
      <c r="Q6">
        <v>1065</v>
      </c>
      <c r="R6" s="2">
        <v>13179000</v>
      </c>
      <c r="S6" s="8">
        <v>22</v>
      </c>
      <c r="T6" s="8" t="s">
        <v>23</v>
      </c>
      <c r="U6" s="2">
        <f>R6+790800+30000</f>
        <v>13999800</v>
      </c>
      <c r="V6">
        <f>U6/Q6</f>
        <v>13145.352112676057</v>
      </c>
      <c r="W6">
        <f>V6*1.05</f>
        <v>13802.619718309861</v>
      </c>
    </row>
    <row r="7" spans="1:23" x14ac:dyDescent="0.25">
      <c r="A7" s="4">
        <f t="shared" si="0"/>
        <v>0</v>
      </c>
      <c r="B7" s="4">
        <f t="shared" si="1"/>
        <v>905</v>
      </c>
      <c r="C7" s="4">
        <f t="shared" si="9"/>
        <v>1086</v>
      </c>
      <c r="D7" s="4">
        <f t="shared" si="2"/>
        <v>1303.2</v>
      </c>
      <c r="E7" s="5">
        <f t="shared" si="3"/>
        <v>11900000</v>
      </c>
      <c r="F7" s="15">
        <f t="shared" si="4"/>
        <v>13149</v>
      </c>
      <c r="G7" s="10">
        <f t="shared" si="5"/>
        <v>10958</v>
      </c>
      <c r="H7" s="10">
        <f t="shared" si="6"/>
        <v>9131</v>
      </c>
      <c r="I7" s="4" t="e">
        <f>#REF!</f>
        <v>#REF!</v>
      </c>
      <c r="J7" s="4">
        <f t="shared" si="7"/>
        <v>27</v>
      </c>
      <c r="O7">
        <v>0</v>
      </c>
      <c r="P7">
        <f t="shared" si="8"/>
        <v>0</v>
      </c>
      <c r="Q7">
        <v>905</v>
      </c>
      <c r="R7" s="2">
        <v>11900000</v>
      </c>
      <c r="S7" s="8">
        <v>27</v>
      </c>
      <c r="T7" s="8" t="s">
        <v>24</v>
      </c>
      <c r="U7" s="2">
        <f>R7+714000+30000</f>
        <v>12644000</v>
      </c>
      <c r="V7">
        <f t="shared" ref="V7:V14" si="10">U7/Q7</f>
        <v>13971.270718232045</v>
      </c>
      <c r="W7">
        <f t="shared" ref="W7:W9" si="11">V7*1.05</f>
        <v>14669.834254143647</v>
      </c>
    </row>
    <row r="8" spans="1:23" x14ac:dyDescent="0.25">
      <c r="A8" s="4">
        <f t="shared" si="0"/>
        <v>0</v>
      </c>
      <c r="B8" s="4">
        <f t="shared" si="1"/>
        <v>1272.7353600000001</v>
      </c>
      <c r="C8" s="4">
        <f t="shared" si="9"/>
        <v>1527.2824320000002</v>
      </c>
      <c r="D8" s="4">
        <f t="shared" si="2"/>
        <v>1832.7389184000001</v>
      </c>
      <c r="E8" s="5">
        <f t="shared" si="3"/>
        <v>13400000</v>
      </c>
      <c r="F8" s="10">
        <f t="shared" si="4"/>
        <v>10529</v>
      </c>
      <c r="G8" s="10">
        <f t="shared" si="5"/>
        <v>8774</v>
      </c>
      <c r="H8" s="10">
        <f t="shared" si="6"/>
        <v>7311</v>
      </c>
      <c r="I8" s="4" t="e">
        <f>#REF!</f>
        <v>#REF!</v>
      </c>
      <c r="J8" s="4">
        <f t="shared" si="7"/>
        <v>24</v>
      </c>
      <c r="O8">
        <v>0</v>
      </c>
      <c r="P8">
        <f t="shared" si="8"/>
        <v>0</v>
      </c>
      <c r="Q8">
        <f>(108.42+9.82)*10.764</f>
        <v>1272.7353600000001</v>
      </c>
      <c r="R8" s="2">
        <v>13400000</v>
      </c>
      <c r="S8" s="8">
        <v>24</v>
      </c>
      <c r="T8" s="8" t="s">
        <v>25</v>
      </c>
      <c r="V8">
        <f t="shared" si="10"/>
        <v>0</v>
      </c>
      <c r="W8">
        <f t="shared" si="11"/>
        <v>0</v>
      </c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" si="12">P9/1.2</f>
        <v>0</v>
      </c>
      <c r="R9" s="2">
        <v>0</v>
      </c>
      <c r="S9" s="8"/>
      <c r="T9" s="8"/>
      <c r="U9" s="2"/>
      <c r="W9">
        <f t="shared" si="11"/>
        <v>0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3">P10/1.2</f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3"/>
        <v>0</v>
      </c>
      <c r="R11" s="2">
        <v>0</v>
      </c>
      <c r="S11" s="8"/>
      <c r="T11" s="8"/>
      <c r="V11" t="e">
        <f t="shared" si="10"/>
        <v>#DIV/0!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3"/>
        <v>0</v>
      </c>
      <c r="R12" s="2">
        <v>0</v>
      </c>
      <c r="S12" s="8"/>
      <c r="T12" s="8"/>
      <c r="V12" t="e">
        <f t="shared" si="10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  <c r="V13" t="e">
        <f t="shared" si="10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  <c r="V14" t="e">
        <f t="shared" si="10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781</v>
      </c>
      <c r="I18">
        <f>725.21+55.51</f>
        <v>780.72</v>
      </c>
      <c r="J18" t="s">
        <v>21</v>
      </c>
      <c r="N18">
        <f>O18/I18</f>
        <v>1.0999900245926835</v>
      </c>
      <c r="O18">
        <f>79.783*10.764</f>
        <v>858.78421199999991</v>
      </c>
    </row>
    <row r="19" spans="7:24" x14ac:dyDescent="0.25">
      <c r="G19" t="s">
        <v>19</v>
      </c>
      <c r="H19">
        <v>14500</v>
      </c>
      <c r="N19" t="s">
        <v>22</v>
      </c>
    </row>
    <row r="20" spans="7:24" x14ac:dyDescent="0.25">
      <c r="G20" t="s">
        <v>20</v>
      </c>
      <c r="H20">
        <f>H19*H18</f>
        <v>11324500</v>
      </c>
    </row>
    <row r="21" spans="7:24" x14ac:dyDescent="0.25">
      <c r="G21" t="s">
        <v>27</v>
      </c>
      <c r="H21">
        <v>700000</v>
      </c>
    </row>
    <row r="22" spans="7:24" x14ac:dyDescent="0.25">
      <c r="G22" s="6"/>
      <c r="H22" s="6">
        <f>H21+H20</f>
        <v>12024500</v>
      </c>
      <c r="I22">
        <f>H22*98%</f>
        <v>11784010</v>
      </c>
      <c r="J22">
        <f>I22*75%</f>
        <v>8838007.5</v>
      </c>
    </row>
    <row r="23" spans="7:24" x14ac:dyDescent="0.25">
      <c r="O23" t="s">
        <v>26</v>
      </c>
    </row>
    <row r="24" spans="7:24" x14ac:dyDescent="0.25">
      <c r="H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I25">
        <v>11031984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I26">
        <v>333000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11394984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2025-03-17T08:36:22Z</dcterms:modified>
</cp:coreProperties>
</file>