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Borivali (E)\Veermaram Babulal Suthar\"/>
    </mc:Choice>
  </mc:AlternateContent>
  <xr:revisionPtr revIDLastSave="0" documentId="13_ncr:1_{D45C246A-32EF-4BA3-914C-AC55077E59A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0" i="4" l="1"/>
  <c r="Q29" i="4"/>
  <c r="Q28" i="4"/>
  <c r="Q27" i="4"/>
  <c r="Q26" i="4"/>
  <c r="Q25" i="4"/>
  <c r="Q24" i="4"/>
  <c r="Q23" i="4"/>
  <c r="Q22" i="4"/>
  <c r="T4" i="4" l="1"/>
  <c r="P4" i="4"/>
  <c r="U4" i="4" s="1"/>
  <c r="U3" i="4"/>
  <c r="U5" i="4"/>
  <c r="U6" i="4"/>
  <c r="U7" i="4"/>
  <c r="T3" i="4"/>
  <c r="P3" i="4"/>
  <c r="H21" i="4" l="1"/>
  <c r="U2" i="4"/>
  <c r="T2" i="4"/>
  <c r="P2" i="4"/>
  <c r="Q12" i="4" l="1"/>
  <c r="P12" i="4"/>
  <c r="P11" i="4"/>
  <c r="Q11" i="4" s="1"/>
  <c r="Q10" i="4"/>
  <c r="P10" i="4"/>
  <c r="P9" i="4"/>
  <c r="Q9" i="4" s="1"/>
  <c r="P8" i="4"/>
  <c r="P7" i="4"/>
  <c r="P6" i="4"/>
  <c r="P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<sst xmlns="http://schemas.openxmlformats.org/spreadsheetml/2006/main" count="29" uniqueCount="26">
  <si>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</si>
  <si>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</si>
  <si>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</si>
  <si>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</si>
  <si>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</si>
  <si>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</si>
  <si>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</si>
  <si>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</si>
  <si>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</si>
  <si>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</si>
  <si>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</si>
  <si>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</si>
  <si>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</si>
  <si>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603, 6th Floor, Wing - T, Shyam Gokul Garden CHSL, Thakur COmplex, Kandivali East, </t>
  </si>
  <si>
    <t>oc - 1997</t>
  </si>
  <si>
    <t>bua</t>
  </si>
  <si>
    <t>sbua</t>
  </si>
  <si>
    <t>rate on bua</t>
  </si>
  <si>
    <t>fmv</t>
  </si>
  <si>
    <t>21.02.25</t>
  </si>
  <si>
    <t>agreement - 2004 - 8.75 lskh</t>
  </si>
  <si>
    <t>10.03.25</t>
  </si>
  <si>
    <t>03.03.25</t>
  </si>
  <si>
    <t>mca</t>
  </si>
  <si>
    <t>1 to 1.05 cr</t>
  </si>
  <si>
    <t>1 bhk convertted into 2 bhk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</si>
</sst>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45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041493-C1B9-4F47-AB86-2110F5934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296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95250</xdr:colOff>
      <xdr:row>50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01B804-83E3-4C71-A35E-BA6C35D94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800850" cy="8505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95250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123949-2309-440E-8AFE-7B2A93DF3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00850" cy="8296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48</xdr:row>
      <xdr:rowOff>20256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AF0A31-C8AC-43C5-B713-C05424E5F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163139</xdr:colOff>
      <xdr:row>52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4C05C1-8C93-400A-93D4-45D670875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97539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296507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1BE600-E79D-4DB8-9C85-7018C70B9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30907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115507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4130E5-723D-45A9-8FE7-6DA62A854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9907" cy="8640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140625" customWidth="1"/>
    <col min="20" max="20" width="15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380.14859999999999</v>
      </c>
      <c r="C2" s="4">
        <f>B2*1.2</f>
        <v>456.17831999999999</v>
      </c>
      <c r="D2" s="4">
        <f t="shared" ref="D2:D13" si="2">C2*1.2</f>
        <v>547.41398399999991</v>
      </c>
      <c r="E2" s="5">
        <f t="shared" ref="E2:E13" si="3">R2</f>
        <v>7500000</v>
      </c>
      <c r="F2" s="10">
        <f t="shared" ref="F2:F13" si="4">ROUND((E2/B2),0)</f>
        <v>19729</v>
      </c>
      <c r="G2" s="10">
        <f t="shared" ref="G2:G13" si="5">ROUND((E2/C2),0)</f>
        <v>16441</v>
      </c>
      <c r="H2" s="10">
        <f t="shared" ref="H2:H13" si="6">ROUND((E2/D2),0)</f>
        <v>13701</v>
      </c>
      <c r="I2" s="4" t="e">
        <f>#REF!</f>
        <v>#REF!</v>
      </c>
      <c r="J2" s="4" t="str">
        <f t="shared" ref="J2:J13" si="7">S2</f>
        <v>21.02.25</v>
      </c>
      <c r="O2">
        <v>0</v>
      </c>
      <c r="P2">
        <f>42.38*10.764</f>
        <v>456.17831999999999</v>
      </c>
      <c r="Q2">
        <f t="shared" ref="Q2:Q12" si="8">P2/1.2</f>
        <v>380.14859999999999</v>
      </c>
      <c r="R2" s="2">
        <v>7500000</v>
      </c>
      <c r="S2" s="8" t="s">
        <v>19</v>
      </c>
      <c r="T2" s="16">
        <f>R2+450000+30000</f>
        <v>7980000</v>
      </c>
      <c r="U2">
        <f>T2/P2</f>
        <v>17493.159254039077</v>
      </c>
    </row>
    <row r="3" spans="1:21" x14ac:dyDescent="0.25">
      <c r="A3" s="4">
        <f t="shared" si="0"/>
        <v>0</v>
      </c>
      <c r="B3" s="4">
        <f t="shared" si="1"/>
        <v>423.11489999999998</v>
      </c>
      <c r="C3" s="4">
        <f t="shared" ref="C3:C15" si="9">B3*1.2</f>
        <v>507.73787999999996</v>
      </c>
      <c r="D3" s="4">
        <f t="shared" si="2"/>
        <v>609.28545599999995</v>
      </c>
      <c r="E3" s="5">
        <f t="shared" si="3"/>
        <v>9600000</v>
      </c>
      <c r="F3" s="10">
        <f t="shared" si="4"/>
        <v>22689</v>
      </c>
      <c r="G3" s="15">
        <f t="shared" si="5"/>
        <v>18907</v>
      </c>
      <c r="H3" s="10">
        <f t="shared" si="6"/>
        <v>15756</v>
      </c>
      <c r="I3" s="4" t="e">
        <f>#REF!</f>
        <v>#REF!</v>
      </c>
      <c r="J3" s="4" t="str">
        <f t="shared" si="7"/>
        <v>10.03.25</v>
      </c>
      <c r="O3">
        <v>0</v>
      </c>
      <c r="P3">
        <f>47.17*10.764</f>
        <v>507.73787999999996</v>
      </c>
      <c r="Q3">
        <f t="shared" si="8"/>
        <v>423.11489999999998</v>
      </c>
      <c r="R3" s="2">
        <v>9600000</v>
      </c>
      <c r="S3" s="8" t="s">
        <v>21</v>
      </c>
      <c r="T3" s="16">
        <f>R3+480000+30000</f>
        <v>10110000</v>
      </c>
      <c r="U3">
        <f t="shared" ref="U3:U7" si="10">T3/P3</f>
        <v>19911.849003663072</v>
      </c>
    </row>
    <row r="4" spans="1:21" x14ac:dyDescent="0.25">
      <c r="A4" s="4">
        <f t="shared" si="0"/>
        <v>0</v>
      </c>
      <c r="B4" s="4">
        <f t="shared" si="1"/>
        <v>418.09169999999995</v>
      </c>
      <c r="C4" s="4">
        <f t="shared" si="9"/>
        <v>501.71003999999994</v>
      </c>
      <c r="D4" s="4">
        <f t="shared" si="2"/>
        <v>602.0520479999999</v>
      </c>
      <c r="E4" s="5">
        <f t="shared" si="3"/>
        <v>9335000</v>
      </c>
      <c r="F4" s="10">
        <f t="shared" si="4"/>
        <v>22328</v>
      </c>
      <c r="G4" s="15">
        <f t="shared" si="5"/>
        <v>18606</v>
      </c>
      <c r="H4" s="10">
        <f t="shared" si="6"/>
        <v>15505</v>
      </c>
      <c r="I4" s="4" t="e">
        <f>#REF!</f>
        <v>#REF!</v>
      </c>
      <c r="J4" s="4" t="str">
        <f t="shared" si="7"/>
        <v>03.03.25</v>
      </c>
      <c r="O4">
        <v>0</v>
      </c>
      <c r="P4">
        <f>46.61*10.764</f>
        <v>501.71003999999994</v>
      </c>
      <c r="Q4">
        <f t="shared" si="8"/>
        <v>418.09169999999995</v>
      </c>
      <c r="R4" s="2">
        <v>9335000</v>
      </c>
      <c r="S4" s="8" t="s">
        <v>22</v>
      </c>
      <c r="T4" s="16">
        <f>R4+560100+30000</f>
        <v>9925100</v>
      </c>
      <c r="U4">
        <f t="shared" si="10"/>
        <v>19782.542123334828</v>
      </c>
    </row>
    <row r="5" spans="1:21" x14ac:dyDescent="0.25">
      <c r="A5" s="4">
        <f t="shared" si="0"/>
        <v>0</v>
      </c>
      <c r="B5" s="4">
        <f t="shared" si="1"/>
        <v>450</v>
      </c>
      <c r="C5" s="4">
        <f t="shared" si="9"/>
        <v>540</v>
      </c>
      <c r="D5" s="4">
        <f t="shared" si="2"/>
        <v>648</v>
      </c>
      <c r="E5" s="5">
        <f t="shared" si="3"/>
        <v>9500000</v>
      </c>
      <c r="F5" s="10">
        <f t="shared" si="4"/>
        <v>21111</v>
      </c>
      <c r="G5" s="10">
        <f t="shared" si="5"/>
        <v>17593</v>
      </c>
      <c r="H5" s="10">
        <f t="shared" si="6"/>
        <v>14660</v>
      </c>
      <c r="I5" s="4" t="e">
        <f>#REF!</f>
        <v>#REF!</v>
      </c>
      <c r="J5" s="4">
        <f t="shared" si="7"/>
        <v>0</v>
      </c>
      <c r="O5">
        <v>0</v>
      </c>
      <c r="P5">
        <f t="shared" ref="P5:P12" si="11">O5/1.2</f>
        <v>0</v>
      </c>
      <c r="Q5">
        <v>450</v>
      </c>
      <c r="R5" s="2">
        <v>9500000</v>
      </c>
      <c r="S5" s="8"/>
      <c r="T5" s="8"/>
      <c r="U5" t="e">
        <f t="shared" si="10"/>
        <v>#DIV/0!</v>
      </c>
    </row>
    <row r="6" spans="1:21" x14ac:dyDescent="0.25">
      <c r="A6" s="4">
        <f t="shared" si="0"/>
        <v>0</v>
      </c>
      <c r="B6" s="4">
        <f t="shared" si="1"/>
        <v>400</v>
      </c>
      <c r="C6" s="4">
        <f t="shared" si="9"/>
        <v>480</v>
      </c>
      <c r="D6" s="4">
        <f t="shared" si="2"/>
        <v>576</v>
      </c>
      <c r="E6" s="5">
        <f t="shared" si="3"/>
        <v>11000000</v>
      </c>
      <c r="F6" s="10">
        <f t="shared" si="4"/>
        <v>27500</v>
      </c>
      <c r="G6" s="15">
        <f t="shared" si="5"/>
        <v>22917</v>
      </c>
      <c r="H6" s="10">
        <f t="shared" si="6"/>
        <v>19097</v>
      </c>
      <c r="I6" s="4" t="e">
        <f>#REF!</f>
        <v>#REF!</v>
      </c>
      <c r="J6" s="4">
        <f t="shared" si="7"/>
        <v>0</v>
      </c>
      <c r="O6">
        <v>0</v>
      </c>
      <c r="P6">
        <f t="shared" si="11"/>
        <v>0</v>
      </c>
      <c r="Q6">
        <v>400</v>
      </c>
      <c r="R6" s="2">
        <v>11000000</v>
      </c>
      <c r="S6" s="8"/>
      <c r="T6" s="8"/>
      <c r="U6" t="e">
        <f t="shared" si="10"/>
        <v>#DIV/0!</v>
      </c>
    </row>
    <row r="7" spans="1:21" x14ac:dyDescent="0.25">
      <c r="A7" s="4">
        <f t="shared" si="0"/>
        <v>0</v>
      </c>
      <c r="B7" s="4">
        <f t="shared" si="1"/>
        <v>410</v>
      </c>
      <c r="C7" s="4">
        <f t="shared" si="9"/>
        <v>492</v>
      </c>
      <c r="D7" s="4">
        <f t="shared" si="2"/>
        <v>590.4</v>
      </c>
      <c r="E7" s="5">
        <f t="shared" si="3"/>
        <v>10000000</v>
      </c>
      <c r="F7" s="10">
        <f t="shared" si="4"/>
        <v>24390</v>
      </c>
      <c r="G7" s="15">
        <f t="shared" si="5"/>
        <v>20325</v>
      </c>
      <c r="H7" s="10">
        <f t="shared" si="6"/>
        <v>16938</v>
      </c>
      <c r="I7" s="4" t="e">
        <f>#REF!</f>
        <v>#REF!</v>
      </c>
      <c r="J7" s="4">
        <f t="shared" si="7"/>
        <v>0</v>
      </c>
      <c r="O7">
        <v>0</v>
      </c>
      <c r="P7">
        <f t="shared" si="11"/>
        <v>0</v>
      </c>
      <c r="Q7">
        <v>410</v>
      </c>
      <c r="R7" s="2">
        <v>10000000</v>
      </c>
      <c r="S7" s="8"/>
      <c r="T7" s="8"/>
      <c r="U7" t="e">
        <f t="shared" si="10"/>
        <v>#DIV/0!</v>
      </c>
    </row>
    <row r="8" spans="1:21" x14ac:dyDescent="0.25">
      <c r="A8" s="4">
        <f t="shared" si="0"/>
        <v>0</v>
      </c>
      <c r="B8" s="4">
        <f t="shared" si="1"/>
        <v>410</v>
      </c>
      <c r="C8" s="4">
        <f t="shared" si="9"/>
        <v>492</v>
      </c>
      <c r="D8" s="4">
        <f t="shared" si="2"/>
        <v>590.4</v>
      </c>
      <c r="E8" s="5">
        <f t="shared" si="3"/>
        <v>9500000</v>
      </c>
      <c r="F8" s="10">
        <f t="shared" si="4"/>
        <v>23171</v>
      </c>
      <c r="G8" s="10">
        <f t="shared" si="5"/>
        <v>19309</v>
      </c>
      <c r="H8" s="10">
        <f t="shared" si="6"/>
        <v>16091</v>
      </c>
      <c r="I8" s="4" t="e">
        <f>#REF!</f>
        <v>#REF!</v>
      </c>
      <c r="J8" s="4">
        <f t="shared" si="7"/>
        <v>0</v>
      </c>
      <c r="O8">
        <v>0</v>
      </c>
      <c r="P8">
        <f t="shared" si="11"/>
        <v>0</v>
      </c>
      <c r="Q8">
        <v>410</v>
      </c>
      <c r="R8" s="2">
        <v>9500000</v>
      </c>
      <c r="S8" s="8"/>
      <c r="T8" s="8"/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1"/>
        <v>0</v>
      </c>
      <c r="Q9">
        <f t="shared" si="8"/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8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8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8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15</v>
      </c>
      <c r="H18">
        <v>440</v>
      </c>
    </row>
    <row r="19" spans="7:24" x14ac:dyDescent="0.25">
      <c r="G19" t="s">
        <v>16</v>
      </c>
      <c r="H19">
        <v>550</v>
      </c>
    </row>
    <row r="20" spans="7:24" x14ac:dyDescent="0.25">
      <c r="G20" t="s">
        <v>17</v>
      </c>
      <c r="H20">
        <v>20000</v>
      </c>
    </row>
    <row r="21" spans="7:24" x14ac:dyDescent="0.25">
      <c r="G21" t="s">
        <v>18</v>
      </c>
      <c r="H21">
        <f>H20*H18</f>
        <v>8800000</v>
      </c>
      <c r="O21" t="s">
        <v>23</v>
      </c>
    </row>
    <row r="22" spans="7:24" x14ac:dyDescent="0.25">
      <c r="G22" s="6"/>
      <c r="H22" s="6"/>
      <c r="O22">
        <v>3.35</v>
      </c>
      <c r="P22">
        <v>4.1900000000000004</v>
      </c>
      <c r="Q22">
        <f>P22*O22</f>
        <v>14.036500000000002</v>
      </c>
    </row>
    <row r="23" spans="7:24" x14ac:dyDescent="0.25">
      <c r="O23">
        <v>15.64</v>
      </c>
      <c r="P23">
        <v>10</v>
      </c>
      <c r="Q23">
        <f t="shared" ref="Q23:Q29" si="22">P23*O23</f>
        <v>156.4</v>
      </c>
    </row>
    <row r="24" spans="7:24" x14ac:dyDescent="0.25">
      <c r="I24" t="s">
        <v>14</v>
      </c>
      <c r="O24">
        <v>9.9700000000000006</v>
      </c>
      <c r="P24" s="11">
        <v>7.6</v>
      </c>
      <c r="Q24">
        <f t="shared" si="22"/>
        <v>75.772000000000006</v>
      </c>
      <c r="R24" s="13"/>
      <c r="T24" s="11"/>
      <c r="U24" s="11"/>
      <c r="V24" s="11"/>
      <c r="W24" s="11"/>
      <c r="X24" s="11"/>
    </row>
    <row r="25" spans="7:24" x14ac:dyDescent="0.25">
      <c r="I25" t="s">
        <v>20</v>
      </c>
      <c r="O25">
        <v>9.67</v>
      </c>
      <c r="P25" s="11">
        <v>7.34</v>
      </c>
      <c r="Q25">
        <f t="shared" si="22"/>
        <v>70.977800000000002</v>
      </c>
      <c r="R25" s="14"/>
      <c r="T25" s="14"/>
      <c r="U25" s="14"/>
      <c r="V25" s="11"/>
      <c r="W25" s="11"/>
      <c r="X25" s="11"/>
    </row>
    <row r="26" spans="7:24" x14ac:dyDescent="0.25">
      <c r="O26">
        <v>8.24</v>
      </c>
      <c r="P26" s="11">
        <v>9.0299999999999994</v>
      </c>
      <c r="Q26">
        <f t="shared" si="22"/>
        <v>74.407200000000003</v>
      </c>
      <c r="R26" s="11"/>
      <c r="T26" s="11"/>
      <c r="U26" s="11"/>
      <c r="V26" s="11"/>
      <c r="W26" s="11"/>
      <c r="X26" s="11"/>
    </row>
    <row r="27" spans="7:24" x14ac:dyDescent="0.25">
      <c r="I27" t="s">
        <v>24</v>
      </c>
      <c r="O27">
        <v>2.4300000000000002</v>
      </c>
      <c r="P27" s="11">
        <v>6.09</v>
      </c>
      <c r="Q27">
        <f t="shared" si="22"/>
        <v>14.7987</v>
      </c>
      <c r="R27" s="11"/>
      <c r="T27" s="11"/>
      <c r="U27" s="11"/>
      <c r="V27" s="11"/>
      <c r="W27" s="11"/>
      <c r="X27" s="11"/>
    </row>
    <row r="28" spans="7:24" x14ac:dyDescent="0.25">
      <c r="I28" t="s">
        <v>25</v>
      </c>
      <c r="O28">
        <v>4.42</v>
      </c>
      <c r="P28" s="11">
        <v>3.99</v>
      </c>
      <c r="Q28">
        <f t="shared" si="22"/>
        <v>17.6358</v>
      </c>
      <c r="R28" s="12"/>
      <c r="T28" s="12"/>
      <c r="U28" s="12"/>
      <c r="V28" s="11"/>
      <c r="W28" s="11"/>
      <c r="X28" s="11"/>
    </row>
    <row r="29" spans="7:24" x14ac:dyDescent="0.25">
      <c r="O29">
        <v>4.03</v>
      </c>
      <c r="P29" s="11">
        <v>6.98</v>
      </c>
      <c r="Q29">
        <f t="shared" si="22"/>
        <v>28.129400000000004</v>
      </c>
      <c r="R29" s="11"/>
      <c r="T29" s="11"/>
      <c r="U29" s="11"/>
      <c r="V29" s="11"/>
      <c r="W29" s="11"/>
      <c r="X29" s="11"/>
    </row>
    <row r="30" spans="7:24" x14ac:dyDescent="0.25">
      <c r="P30" s="11"/>
      <c r="Q30" s="11">
        <f>SUM(Q22:Q29)</f>
        <v>452.15740000000005</v>
      </c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2025-03-19T04:43:26Z</dcterms:modified>
</cp:coreProperties>
</file>