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1A953150-C90A-47D4-B409-14B277082C1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1" l="1"/>
  <c r="C30" i="1"/>
  <c r="C29" i="1"/>
  <c r="B30" i="1"/>
  <c r="B20" i="1"/>
  <c r="B29" i="1" l="1"/>
  <c r="C28" i="1"/>
  <c r="B28" i="1" s="1"/>
  <c r="C27" i="1"/>
  <c r="E7" i="1"/>
  <c r="F7" i="1" s="1"/>
  <c r="G29" i="1" l="1"/>
  <c r="F29" i="1" l="1"/>
  <c r="O14" i="1" l="1"/>
  <c r="B10" i="1" l="1"/>
  <c r="B11" i="1" s="1"/>
  <c r="B8" i="1"/>
  <c r="B6" i="1"/>
  <c r="B5" i="1"/>
  <c r="B14" i="1" s="1"/>
  <c r="B12" i="1" l="1"/>
  <c r="B13" i="1" s="1"/>
  <c r="B15" i="1" s="1"/>
  <c r="B17" i="1" l="1"/>
  <c r="B21" i="1" s="1"/>
  <c r="B19" i="1" l="1"/>
  <c r="B18" i="1"/>
  <c r="F27" i="1"/>
  <c r="G27" i="1"/>
  <c r="I27" i="1" s="1"/>
  <c r="F28" i="1"/>
  <c r="I28" i="1" s="1"/>
  <c r="G28" i="1"/>
  <c r="G4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<sst xmlns="http://schemas.openxmlformats.org/spreadsheetml/2006/main" count="30" uniqueCount="28">
  <si>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</si>
  <si>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</si>
  <si>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</si>
  <si>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</si>
  <si>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</si>
  <si>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</si>
  <si>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</si>
  <si>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</si>
  <si>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</si>
  <si>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</si>
  <si>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</si>
  <si>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</si>
  <si>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</si>
  <si>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</si>
  <si>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</si>
  <si>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</si>
  <si>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</si>
  <si>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</si>
  <si>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</si>
  <si>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</si>
  <si>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</si>
  <si>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</si>
  <si>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</si>
  <si>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</si>
  <si>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</si>
  <si>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</si>
  <si>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 xml:space="preserve">Measurement Carpet 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</si>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</sst>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1" fillId="0" borderId="1" xfId="0" applyNumberFormat="1" applyFont="1" applyBorder="1"/>
    <xf numFmtId="10" fontId="0" fillId="0" borderId="1" xfId="0" applyNumberFormat="1" applyBorder="1"/>
    <xf numFmtId="43" fontId="2" fillId="0" borderId="1" xfId="0" applyNumberFormat="1" applyFont="1" applyBorder="1"/>
    <xf numFmtId="43" fontId="13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6" fillId="0" borderId="0" xfId="0" applyNumberFormat="1" applyFont="1"/>
    <xf numFmtId="0" fontId="14" fillId="0" borderId="0" xfId="0" applyFont="1"/>
    <xf numFmtId="0" fontId="0" fillId="0" borderId="7" xfId="0" applyBorder="1"/>
    <xf numFmtId="10" fontId="0" fillId="0" borderId="7" xfId="0" applyNumberFormat="1" applyBorder="1"/>
    <xf numFmtId="43" fontId="0" fillId="0" borderId="7" xfId="0" applyNumberFormat="1" applyBorder="1"/>
    <xf numFmtId="0" fontId="16" fillId="0" borderId="1" xfId="0" applyFont="1" applyBorder="1"/>
    <xf numFmtId="43" fontId="16" fillId="0" borderId="1" xfId="1" applyFont="1" applyFill="1" applyBorder="1"/>
    <xf numFmtId="0" fontId="16" fillId="0" borderId="1" xfId="0" applyFont="1" applyBorder="1" applyAlignment="1">
      <alignment wrapText="1"/>
    </xf>
    <xf numFmtId="10" fontId="16" fillId="0" borderId="1" xfId="0" applyNumberFormat="1" applyFont="1" applyBorder="1"/>
    <xf numFmtId="43" fontId="2" fillId="0" borderId="0" xfId="1" applyFont="1" applyFill="1" applyBorder="1"/>
    <xf numFmtId="0" fontId="0" fillId="0" borderId="0" xfId="0" applyFill="1"/>
    <xf numFmtId="0" fontId="0" fillId="0" borderId="8" xfId="0" applyFill="1" applyBorder="1"/>
    <xf numFmtId="164" fontId="15" fillId="0" borderId="1" xfId="1" applyNumberFormat="1" applyFont="1" applyFill="1" applyBorder="1"/>
    <xf numFmtId="43" fontId="15" fillId="0" borderId="1" xfId="1" applyFont="1" applyFill="1" applyBorder="1"/>
    <xf numFmtId="43" fontId="15" fillId="0" borderId="1" xfId="0" applyNumberFormat="1" applyFont="1" applyFill="1" applyBorder="1"/>
    <xf numFmtId="0" fontId="15" fillId="0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19049</xdr:colOff>
      <xdr:row>41</xdr:row>
      <xdr:rowOff>176246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C584-8306-1FFA-C2F8-6C69455C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49" cy="7986746"/>
        </a:xfrm>
        <a:prstGeom prst="rect">
          <a:avLst/>
        </a:prstGeom>
      </xdr:spPr>
    </xdr:pic>
    <xdr:clientData/>
  </xdr:twoCellAnchor>
  <xdr:twoCellAnchor editAs="oneCell">
    <xdr:from>
      <xdr:col>15</xdr:col>
      <xdr:colOff>590550</xdr:colOff>
      <xdr:row>0</xdr:row>
      <xdr:rowOff>0</xdr:rowOff>
    </xdr:from>
    <xdr:to>
      <xdr:col>30</xdr:col>
      <xdr:colOff>352426</xdr:colOff>
      <xdr:row>41</xdr:row>
      <xdr:rowOff>172564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90FC2E-1D10-5971-98F9-99569216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4550" y="0"/>
          <a:ext cx="8905876" cy="7983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581025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5835A4-8718-4780-92B4-35F5D10F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25025" cy="73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"/>
  <sheetViews>
    <sheetView tabSelected="1"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0"/>
      <c r="B2" s="22"/>
      <c r="C2" s="22"/>
      <c r="D2" s="20"/>
      <c r="E2" s="8"/>
      <c r="F2" s="37"/>
    </row>
    <row r="3" spans="1:17" ht="16.5" x14ac:dyDescent="0.3">
      <c r="A3" s="44" t="s">
        <v>0</v>
      </c>
      <c r="B3" s="45">
        <v>18000</v>
      </c>
      <c r="C3" s="17"/>
      <c r="D3" s="17"/>
      <c r="E3" t="s">
        <v>13</v>
      </c>
    </row>
    <row r="4" spans="1:17" ht="33" x14ac:dyDescent="0.3">
      <c r="A4" s="46" t="s">
        <v>1</v>
      </c>
      <c r="B4" s="45">
        <v>3000</v>
      </c>
      <c r="C4" s="17"/>
      <c r="D4" s="17"/>
      <c r="E4">
        <v>1994</v>
      </c>
      <c r="F4" s="3">
        <v>2025</v>
      </c>
      <c r="G4" s="4">
        <f>F4-E4</f>
        <v>31</v>
      </c>
      <c r="L4" s="22"/>
    </row>
    <row r="5" spans="1:17" ht="16.5" x14ac:dyDescent="0.3">
      <c r="A5" s="44" t="s">
        <v>2</v>
      </c>
      <c r="B5" s="45">
        <f>B3-B4</f>
        <v>15000</v>
      </c>
      <c r="C5" s="17"/>
      <c r="D5" s="17"/>
      <c r="E5" s="31"/>
      <c r="F5" s="3"/>
      <c r="G5" s="48"/>
      <c r="H5" s="49"/>
      <c r="L5" s="8"/>
      <c r="M5" s="8"/>
      <c r="N5" s="24"/>
      <c r="O5" s="24"/>
      <c r="P5" s="24"/>
      <c r="Q5" s="24"/>
    </row>
    <row r="6" spans="1:17" ht="16.5" x14ac:dyDescent="0.3">
      <c r="A6" s="44" t="s">
        <v>3</v>
      </c>
      <c r="B6" s="45">
        <f>B4</f>
        <v>3000</v>
      </c>
      <c r="C6" s="17"/>
      <c r="D6" s="17"/>
      <c r="E6" s="32" t="s">
        <v>22</v>
      </c>
      <c r="F6" s="8" t="s">
        <v>23</v>
      </c>
      <c r="G6" s="14"/>
      <c r="H6" s="50"/>
      <c r="L6" s="8"/>
      <c r="M6" s="8"/>
      <c r="N6" s="24"/>
      <c r="O6" s="24"/>
      <c r="P6" s="24"/>
      <c r="Q6" s="24"/>
    </row>
    <row r="7" spans="1:17" ht="16.5" x14ac:dyDescent="0.3">
      <c r="A7" s="44" t="s">
        <v>4</v>
      </c>
      <c r="B7" s="44">
        <v>0</v>
      </c>
      <c r="C7" s="18"/>
      <c r="D7" s="18"/>
      <c r="E7" s="12">
        <f>27.98*10.764</f>
        <v>301.17671999999999</v>
      </c>
      <c r="F7" s="3">
        <f>E7*1.1</f>
        <v>331.29439200000002</v>
      </c>
      <c r="G7" s="51"/>
      <c r="H7" s="52"/>
      <c r="L7" s="8"/>
      <c r="M7" s="8"/>
      <c r="N7" s="24"/>
      <c r="O7" s="24"/>
      <c r="P7" s="24"/>
      <c r="Q7" s="24"/>
    </row>
    <row r="8" spans="1:17" ht="16.5" x14ac:dyDescent="0.3">
      <c r="A8" s="44" t="s">
        <v>5</v>
      </c>
      <c r="B8" s="44">
        <f>B9-B7</f>
        <v>60</v>
      </c>
      <c r="C8" s="18"/>
      <c r="D8" s="18"/>
      <c r="F8" s="3"/>
      <c r="G8" s="53"/>
      <c r="H8" s="52"/>
      <c r="L8" s="10"/>
      <c r="M8" s="10"/>
      <c r="N8" s="24"/>
      <c r="O8" s="24"/>
      <c r="P8" s="24"/>
      <c r="Q8" s="24"/>
    </row>
    <row r="9" spans="1:17" ht="16.5" x14ac:dyDescent="0.3">
      <c r="A9" s="44" t="s">
        <v>6</v>
      </c>
      <c r="B9" s="44">
        <v>60</v>
      </c>
      <c r="C9" s="18"/>
      <c r="D9" s="18"/>
      <c r="E9" s="6"/>
      <c r="F9" s="25"/>
      <c r="G9" s="53"/>
      <c r="H9" s="54"/>
      <c r="J9" s="25"/>
      <c r="K9" s="13"/>
      <c r="L9" s="8"/>
      <c r="M9" s="8"/>
      <c r="N9" s="24"/>
      <c r="O9" s="24"/>
      <c r="P9" s="24"/>
      <c r="Q9" s="24"/>
    </row>
    <row r="10" spans="1:17" ht="33" x14ac:dyDescent="0.3">
      <c r="A10" s="46" t="s">
        <v>7</v>
      </c>
      <c r="B10" s="44">
        <f>90*B7/B9</f>
        <v>0</v>
      </c>
      <c r="C10" s="18"/>
      <c r="D10" s="18"/>
      <c r="E10" s="8"/>
      <c r="F10" s="41"/>
      <c r="G10" s="53"/>
      <c r="H10" s="54"/>
      <c r="I10" s="27"/>
      <c r="J10" s="23"/>
      <c r="K10" s="13"/>
      <c r="L10" s="24"/>
      <c r="M10" s="24"/>
      <c r="N10" s="24"/>
      <c r="O10" s="24"/>
      <c r="P10" s="24"/>
      <c r="Q10" s="24"/>
    </row>
    <row r="11" spans="1:17" ht="16.5" x14ac:dyDescent="0.3">
      <c r="A11" s="44"/>
      <c r="B11" s="47">
        <f>B10%</f>
        <v>0</v>
      </c>
      <c r="C11" s="29"/>
      <c r="D11" s="29"/>
      <c r="E11" s="34"/>
      <c r="F11" s="42"/>
      <c r="G11" s="53"/>
      <c r="H11" s="54"/>
      <c r="K11" s="13"/>
      <c r="L11" s="24"/>
      <c r="M11" s="24"/>
      <c r="N11" s="24"/>
      <c r="O11" s="24"/>
      <c r="P11" s="24"/>
      <c r="Q11" s="24"/>
    </row>
    <row r="12" spans="1:17" ht="16.5" x14ac:dyDescent="0.3">
      <c r="A12" s="44" t="s">
        <v>8</v>
      </c>
      <c r="B12" s="45">
        <f>B6*B11</f>
        <v>0</v>
      </c>
      <c r="C12" s="19"/>
      <c r="D12" s="19"/>
      <c r="E12" s="10"/>
      <c r="F12" s="43"/>
      <c r="G12" s="53"/>
      <c r="H12" s="54"/>
      <c r="K12" s="13"/>
      <c r="L12" s="24"/>
      <c r="M12" s="24"/>
      <c r="N12" s="24"/>
      <c r="O12" s="24"/>
      <c r="P12" s="24"/>
      <c r="Q12" s="24"/>
    </row>
    <row r="13" spans="1:17" ht="16.5" x14ac:dyDescent="0.3">
      <c r="A13" s="44" t="s">
        <v>9</v>
      </c>
      <c r="B13" s="45">
        <f>B6-B12</f>
        <v>3000</v>
      </c>
      <c r="C13" s="19"/>
      <c r="D13" s="19"/>
      <c r="E13" s="10"/>
      <c r="F13" s="10"/>
      <c r="G13" s="49"/>
      <c r="H13" s="49"/>
      <c r="K13" s="13"/>
      <c r="L13" s="39"/>
      <c r="M13" s="24"/>
      <c r="N13" s="24"/>
      <c r="O13" s="24"/>
      <c r="P13" s="24"/>
      <c r="Q13" s="24"/>
    </row>
    <row r="14" spans="1:17" ht="16.5" x14ac:dyDescent="0.3">
      <c r="A14" s="44" t="s">
        <v>2</v>
      </c>
      <c r="B14" s="45">
        <f>B5</f>
        <v>15000</v>
      </c>
      <c r="C14" s="17"/>
      <c r="D14" s="17"/>
      <c r="E14" s="10" t="s">
        <v>26</v>
      </c>
      <c r="F14" s="10"/>
      <c r="G14" s="49"/>
      <c r="H14" s="49"/>
      <c r="K14" s="13"/>
      <c r="L14" s="24"/>
      <c r="M14" s="24"/>
      <c r="N14" s="24"/>
      <c r="O14" s="24">
        <f>N14*1.1</f>
        <v>0</v>
      </c>
      <c r="P14" s="24"/>
      <c r="Q14" s="24"/>
    </row>
    <row r="15" spans="1:17" ht="16.5" x14ac:dyDescent="0.3">
      <c r="A15" s="44" t="s">
        <v>10</v>
      </c>
      <c r="B15" s="45">
        <f>B14+B13</f>
        <v>18000</v>
      </c>
      <c r="C15" s="17"/>
      <c r="D15" s="17"/>
      <c r="E15" s="10">
        <v>292</v>
      </c>
      <c r="F15" s="10"/>
      <c r="G15" s="6"/>
      <c r="K15" s="13"/>
      <c r="L15" s="27"/>
      <c r="M15" s="27"/>
    </row>
    <row r="16" spans="1:17" ht="16.5" x14ac:dyDescent="0.3">
      <c r="A16" s="44" t="s">
        <v>21</v>
      </c>
      <c r="B16" s="20">
        <v>301</v>
      </c>
      <c r="C16" s="30"/>
      <c r="D16" s="16"/>
      <c r="E16" s="10"/>
      <c r="F16" s="8"/>
      <c r="I16" s="5"/>
      <c r="J16" s="5"/>
      <c r="K16" s="5"/>
      <c r="L16" s="6"/>
    </row>
    <row r="17" spans="1:14" ht="16.5" x14ac:dyDescent="0.3">
      <c r="A17" s="20" t="s">
        <v>11</v>
      </c>
      <c r="B17" s="21">
        <f>B15*B16</f>
        <v>5418000</v>
      </c>
      <c r="C17" s="21"/>
      <c r="D17" s="33"/>
      <c r="E17" s="35"/>
      <c r="F17" s="35"/>
      <c r="I17" s="5"/>
      <c r="J17" s="28"/>
      <c r="K17" s="5"/>
      <c r="L17" s="6"/>
      <c r="N17" s="6"/>
    </row>
    <row r="18" spans="1:14" ht="16.5" x14ac:dyDescent="0.3">
      <c r="A18" s="20" t="s">
        <v>27</v>
      </c>
      <c r="B18" s="21">
        <f>B17*0.98</f>
        <v>5309640</v>
      </c>
      <c r="C18" s="21"/>
      <c r="D18" s="33"/>
      <c r="E18" s="35"/>
      <c r="F18" s="35"/>
      <c r="G18" s="6"/>
      <c r="I18" s="5"/>
      <c r="J18" s="28"/>
      <c r="K18" s="5"/>
      <c r="L18" s="6"/>
      <c r="N18" s="6"/>
    </row>
    <row r="19" spans="1:14" ht="16.5" x14ac:dyDescent="0.3">
      <c r="A19" s="20" t="s">
        <v>24</v>
      </c>
      <c r="B19" s="21">
        <f>B17*0.8</f>
        <v>4334400</v>
      </c>
      <c r="C19" s="21"/>
      <c r="D19" s="33"/>
      <c r="E19" s="35"/>
      <c r="F19" s="35"/>
      <c r="I19" s="5"/>
      <c r="J19" s="28"/>
      <c r="K19" s="5"/>
      <c r="L19" s="6"/>
      <c r="N19" s="6"/>
    </row>
    <row r="20" spans="1:14" ht="16.5" x14ac:dyDescent="0.3">
      <c r="A20" s="20" t="s">
        <v>12</v>
      </c>
      <c r="B20" s="21">
        <f>331*B4</f>
        <v>993000</v>
      </c>
      <c r="C20" s="33"/>
      <c r="D20" s="33"/>
      <c r="E20" s="35"/>
      <c r="F20" s="35"/>
      <c r="I20" s="6"/>
      <c r="J20" s="5"/>
    </row>
    <row r="21" spans="1:14" ht="16.5" x14ac:dyDescent="0.3">
      <c r="A21" s="20" t="s">
        <v>16</v>
      </c>
      <c r="B21" s="21">
        <f>B17*0.03/12</f>
        <v>13545</v>
      </c>
      <c r="C21" s="21"/>
      <c r="D21" s="33"/>
      <c r="E21" s="35"/>
      <c r="F21" s="35"/>
      <c r="I21" s="6"/>
      <c r="J21" s="5"/>
    </row>
    <row r="22" spans="1:14" x14ac:dyDescent="0.25">
      <c r="A22" s="26"/>
      <c r="B22" s="36"/>
      <c r="C22" s="26"/>
      <c r="D22" s="26"/>
      <c r="E22" s="38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350</v>
      </c>
      <c r="C27" s="8">
        <f>B27*1.1</f>
        <v>385.00000000000006</v>
      </c>
      <c r="D27" s="8"/>
      <c r="E27" s="8">
        <v>7500000</v>
      </c>
      <c r="F27" s="10">
        <f t="shared" ref="F27:F30" si="0">E27/B27</f>
        <v>21428.571428571428</v>
      </c>
      <c r="G27" s="10">
        <f>E27/C27</f>
        <v>19480.519480519477</v>
      </c>
      <c r="H27" s="10"/>
      <c r="I27" s="8">
        <f>B15/G27</f>
        <v>0.92400000000000015</v>
      </c>
      <c r="J27" s="15"/>
    </row>
    <row r="28" spans="1:14" x14ac:dyDescent="0.25">
      <c r="B28" s="9">
        <f>C28/1.2</f>
        <v>353.14889999999997</v>
      </c>
      <c r="C28" s="9">
        <f>39.37*10.764</f>
        <v>423.77867999999995</v>
      </c>
      <c r="D28" s="8"/>
      <c r="E28" s="10">
        <v>5377303</v>
      </c>
      <c r="F28" s="10">
        <f t="shared" si="0"/>
        <v>15226.730141308668</v>
      </c>
      <c r="G28" s="10">
        <f t="shared" ref="G28:G29" si="1">E28/C28</f>
        <v>12688.941784423891</v>
      </c>
      <c r="H28" s="10"/>
      <c r="I28" s="8">
        <f>B15/F28</f>
        <v>1.1821316745587889</v>
      </c>
    </row>
    <row r="29" spans="1:14" x14ac:dyDescent="0.25">
      <c r="B29" s="7">
        <f>44.3*10.764</f>
        <v>476.84519999999992</v>
      </c>
      <c r="C29" s="9">
        <f>39.37*10.764</f>
        <v>423.77867999999995</v>
      </c>
      <c r="E29" s="10">
        <v>9971422</v>
      </c>
      <c r="F29" s="10">
        <f t="shared" si="0"/>
        <v>20911.234924877092</v>
      </c>
      <c r="G29" s="6">
        <f t="shared" si="1"/>
        <v>23529.786821743844</v>
      </c>
      <c r="H29" s="6"/>
    </row>
    <row r="30" spans="1:14" x14ac:dyDescent="0.25">
      <c r="B30" s="7">
        <f>35.45*10.764</f>
        <v>381.5838</v>
      </c>
      <c r="C30" s="9">
        <f>39.37*10.764</f>
        <v>423.77867999999995</v>
      </c>
      <c r="E30" s="6">
        <v>6714286</v>
      </c>
      <c r="F30" s="10">
        <f t="shared" si="0"/>
        <v>17595.836091574118</v>
      </c>
      <c r="G30" s="6"/>
      <c r="H30" s="6"/>
    </row>
    <row r="31" spans="1:14" x14ac:dyDescent="0.25">
      <c r="E31" s="6"/>
      <c r="F31" s="6"/>
      <c r="G31" s="6"/>
      <c r="H31" s="6"/>
    </row>
    <row r="33" spans="1:9" ht="15.75" x14ac:dyDescent="0.25">
      <c r="A33" s="40"/>
      <c r="B33"/>
      <c r="E33" s="6"/>
      <c r="I33" s="6"/>
    </row>
    <row r="34" spans="1:9" ht="15.75" x14ac:dyDescent="0.25">
      <c r="A34" s="40"/>
      <c r="B34"/>
      <c r="E34" s="6"/>
      <c r="I34" s="6"/>
    </row>
    <row r="35" spans="1:9" ht="15.75" x14ac:dyDescent="0.25">
      <c r="A35" s="23"/>
      <c r="E35" s="6"/>
      <c r="I35" s="6"/>
    </row>
    <row r="36" spans="1:9" ht="15.75" x14ac:dyDescent="0.25">
      <c r="A36" s="23"/>
      <c r="E36" s="6"/>
    </row>
    <row r="37" spans="1:9" x14ac:dyDescent="0.25">
      <c r="E37" s="6"/>
    </row>
    <row r="38" spans="1:9" x14ac:dyDescent="0.25">
      <c r="E38" s="6"/>
    </row>
    <row r="56" spans="3:5" x14ac:dyDescent="0.25">
      <c r="C56" s="6"/>
      <c r="D56" s="6"/>
      <c r="E5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AO31" sqref="AO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U16" sqref="U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2025-03-12T10:37:06Z</dcterms:modified>
</cp:coreProperties>
</file>