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T14" i="13" l="1"/>
  <c r="Q3" i="4"/>
  <c r="R14" i="14" l="1"/>
  <c r="R9" i="13"/>
  <c r="F30" i="4"/>
  <c r="G28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H6" i="4" s="1"/>
  <c r="A6" i="4"/>
  <c r="P5" i="4"/>
  <c r="Q5" i="4" s="1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B3" i="4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B21" i="4" s="1"/>
  <c r="C21" i="4" s="1"/>
  <c r="D21" i="4" s="1"/>
  <c r="J21" i="4"/>
  <c r="I21" i="4"/>
  <c r="E21" i="4"/>
  <c r="A21" i="4"/>
  <c r="P20" i="4"/>
  <c r="B20" i="4" s="1"/>
  <c r="C20" i="4" s="1"/>
  <c r="D20" i="4" s="1"/>
  <c r="J20" i="4"/>
  <c r="I20" i="4"/>
  <c r="E20" i="4"/>
  <c r="A20" i="4"/>
  <c r="H4" i="4" l="1"/>
  <c r="D3" i="4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Q18" i="4" s="1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<sst xmlns="http://schemas.openxmlformats.org/spreadsheetml/2006/main" count="50" uniqueCount="44">
  <si>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</si>
  <si>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</si>
  <si>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</si>
  <si>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</si>
  <si>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</si>
  <si>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</si>
  <si>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</si>
  <si>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</si>
  <si>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</si>
  <si>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</si>
  <si>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</si>
  <si>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</si>
  <si>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</si>
  <si>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</si>
  <si>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</si>
  <si>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</si>
  <si>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</si>
  <si>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</si>
  <si>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</si>
  <si>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</si>
  <si>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</si>
  <si>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</si>
  <si>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</si>
  <si>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</si>
  <si>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</si>
  <si>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</si>
  <si>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</si>
  <si>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</si>
  <si>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</si>
  <si>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</si>
  <si>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</si>
  <si>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</si>
  <si>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</si>
  <si>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</si>
  <si>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</si>
  <si>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</si>
  <si>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</si>
  <si>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</si>
  <si>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</si>
  <si>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</si>
  <si>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Bank Of Baroda ( Vile Parle West Branch )  - Sitaram Sharma &amp; Priti S Sharma</t>
  </si>
  <si>
    <t>Agree CA</t>
  </si>
  <si>
    <t>As per Society</t>
  </si>
  <si>
    <t>Approx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</si>
</sst>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14</xdr:col>
      <xdr:colOff>343799</xdr:colOff>
      <xdr:row>25</xdr:row>
      <xdr:rowOff>38743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6439799" cy="4610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13</xdr:col>
      <xdr:colOff>591398</xdr:colOff>
      <xdr:row>33</xdr:row>
      <xdr:rowOff>38823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143000"/>
          <a:ext cx="6077798" cy="51823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17</xdr:col>
      <xdr:colOff>239520</xdr:colOff>
      <xdr:row>31</xdr:row>
      <xdr:rowOff>162719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9993120" cy="56872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12</xdr:col>
      <xdr:colOff>372378</xdr:colOff>
      <xdr:row>35</xdr:row>
      <xdr:rowOff>10331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71500"/>
          <a:ext cx="6468378" cy="57729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6</xdr:row>
      <xdr:rowOff>38100</xdr:rowOff>
    </xdr:from>
    <xdr:to>
      <xdr:col>18</xdr:col>
      <xdr:colOff>182358</xdr:colOff>
      <xdr:row>36</xdr:row>
      <xdr:rowOff>96056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1181100"/>
          <a:ext cx="9907383" cy="5772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B7" zoomScaleNormal="100" workbookViewId="0">
      <selection activeCell="O18" sqref="O18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6" customFormat="1" x14ac:dyDescent="0.25">
      <c r="A3" s="44">
        <f t="shared" ref="A3:A9" si="0">N3</f>
        <v>0</v>
      </c>
      <c r="B3" s="44">
        <f t="shared" ref="B3:B9" si="1">Q3</f>
        <v>347.27272727272725</v>
      </c>
      <c r="C3" s="44">
        <f>B3*1.2</f>
        <v>416.72727272727269</v>
      </c>
      <c r="D3" s="44">
        <f t="shared" ref="D3:D9" si="2">C3*1.2</f>
        <v>500.07272727272721</v>
      </c>
      <c r="E3" s="45">
        <f t="shared" ref="E3:E9" si="3">R3</f>
        <v>3078000</v>
      </c>
      <c r="F3" s="44">
        <f t="shared" ref="F3:F9" si="4">ROUND((E3/B3),0)</f>
        <v>8863</v>
      </c>
      <c r="G3" s="44">
        <f t="shared" ref="G3:G9" si="5">ROUND((E3/C3),0)</f>
        <v>7386</v>
      </c>
      <c r="H3" s="44">
        <f t="shared" ref="H3:H9" si="6">ROUND((E3/D3),0)</f>
        <v>6155</v>
      </c>
      <c r="I3" s="44" t="e">
        <f>#REF!</f>
        <v>#REF!</v>
      </c>
      <c r="J3" s="44">
        <f t="shared" ref="J3:J9" si="7">S3</f>
        <v>0</v>
      </c>
      <c r="O3" s="46">
        <v>0</v>
      </c>
      <c r="P3" s="46">
        <v>382</v>
      </c>
      <c r="Q3" s="46">
        <f>P3/1.1</f>
        <v>347.27272727272725</v>
      </c>
      <c r="R3" s="47">
        <v>3078000</v>
      </c>
    </row>
    <row r="4" spans="1:20" s="46" customFormat="1" x14ac:dyDescent="0.25">
      <c r="A4" s="44">
        <f t="shared" si="0"/>
        <v>0</v>
      </c>
      <c r="B4" s="44">
        <f t="shared" si="1"/>
        <v>318</v>
      </c>
      <c r="C4" s="44">
        <f t="shared" ref="C4:C9" si="8">B4*1.2</f>
        <v>381.59999999999997</v>
      </c>
      <c r="D4" s="44">
        <f t="shared" si="2"/>
        <v>457.91999999999996</v>
      </c>
      <c r="E4" s="45">
        <f t="shared" si="3"/>
        <v>3000000</v>
      </c>
      <c r="F4" s="44">
        <f t="shared" si="4"/>
        <v>9434</v>
      </c>
      <c r="G4" s="44">
        <f t="shared" si="5"/>
        <v>7862</v>
      </c>
      <c r="H4" s="44">
        <f t="shared" si="6"/>
        <v>6551</v>
      </c>
      <c r="I4" s="44" t="e">
        <f>#REF!</f>
        <v>#REF!</v>
      </c>
      <c r="J4" s="44">
        <f t="shared" si="7"/>
        <v>0</v>
      </c>
      <c r="O4" s="46">
        <v>0</v>
      </c>
      <c r="P4" s="46">
        <f t="shared" ref="P4:P9" si="9">O4/1.2</f>
        <v>0</v>
      </c>
      <c r="Q4" s="46">
        <v>318</v>
      </c>
      <c r="R4" s="47">
        <v>3000000</v>
      </c>
    </row>
    <row r="5" spans="1:20" x14ac:dyDescent="0.25">
      <c r="A5" s="4">
        <f t="shared" si="0"/>
        <v>0</v>
      </c>
      <c r="B5" s="4">
        <f t="shared" si="1"/>
        <v>0</v>
      </c>
      <c r="C5" s="4">
        <f t="shared" si="8"/>
        <v>0</v>
      </c>
      <c r="D5" s="4">
        <f t="shared" si="2"/>
        <v>0</v>
      </c>
      <c r="E5" s="5">
        <f t="shared" si="3"/>
        <v>0</v>
      </c>
      <c r="F5" s="9" t="e">
        <f t="shared" si="4"/>
        <v>#DIV/0!</v>
      </c>
      <c r="G5" s="9" t="e">
        <f t="shared" si="5"/>
        <v>#DIV/0!</v>
      </c>
      <c r="H5" s="9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9"/>
        <v>0</v>
      </c>
      <c r="Q5">
        <f t="shared" ref="Q3:Q9" si="10">P5/1.2</f>
        <v>0</v>
      </c>
      <c r="R5" s="2">
        <v>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8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8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8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8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x14ac:dyDescent="0.25">
      <c r="A16" s="4">
        <f t="shared" ref="A16:A25" si="32">N16</f>
        <v>0</v>
      </c>
      <c r="B16" s="4">
        <f t="shared" ref="B16:B25" si="33">Q16</f>
        <v>358</v>
      </c>
      <c r="C16" s="4">
        <f t="shared" ref="C16:C25" si="34">B16*1.2</f>
        <v>429.59999999999997</v>
      </c>
      <c r="D16" s="4">
        <f t="shared" ref="D16:D25" si="35">C16*1.2</f>
        <v>515.52</v>
      </c>
      <c r="E16" s="5">
        <f t="shared" ref="E16:E25" si="36">R16</f>
        <v>3300000</v>
      </c>
      <c r="F16" s="9">
        <f t="shared" ref="F16:F25" si="37">ROUND((E16/B16),0)</f>
        <v>9218</v>
      </c>
      <c r="G16" s="9">
        <f t="shared" ref="G16:G25" si="38">ROUND((E16/C16),0)</f>
        <v>7682</v>
      </c>
      <c r="H16" s="9">
        <f t="shared" ref="H16:H25" si="39">ROUND((E16/D16),0)</f>
        <v>6401</v>
      </c>
      <c r="I16" s="4" t="e">
        <f>#REF!</f>
        <v>#REF!</v>
      </c>
      <c r="J16" s="4">
        <f t="shared" ref="J16:J25" si="40">S16</f>
        <v>0</v>
      </c>
      <c r="O16">
        <v>0</v>
      </c>
      <c r="P16">
        <f t="shared" ref="P16:Q25" si="41">O16/1.2</f>
        <v>0</v>
      </c>
      <c r="Q16">
        <v>358</v>
      </c>
      <c r="R16" s="2">
        <v>3300000</v>
      </c>
    </row>
    <row r="17" spans="1:25" x14ac:dyDescent="0.25">
      <c r="A17" s="4">
        <f t="shared" si="32"/>
        <v>0</v>
      </c>
      <c r="B17" s="4">
        <f t="shared" si="33"/>
        <v>390</v>
      </c>
      <c r="C17" s="4">
        <f t="shared" si="34"/>
        <v>468</v>
      </c>
      <c r="D17" s="4">
        <f t="shared" si="35"/>
        <v>561.6</v>
      </c>
      <c r="E17" s="5">
        <f t="shared" si="36"/>
        <v>0</v>
      </c>
      <c r="F17" s="9">
        <f t="shared" si="37"/>
        <v>0</v>
      </c>
      <c r="G17" s="9">
        <f t="shared" si="38"/>
        <v>0</v>
      </c>
      <c r="H17" s="9">
        <f t="shared" si="39"/>
        <v>0</v>
      </c>
      <c r="I17" s="4" t="e">
        <f>#REF!</f>
        <v>#REF!</v>
      </c>
      <c r="J17" s="4">
        <f t="shared" si="40"/>
        <v>0</v>
      </c>
      <c r="O17">
        <v>0</v>
      </c>
      <c r="P17">
        <f t="shared" si="41"/>
        <v>0</v>
      </c>
      <c r="Q17">
        <v>390</v>
      </c>
      <c r="R17" s="2">
        <v>0</v>
      </c>
    </row>
    <row r="18" spans="1:25" x14ac:dyDescent="0.25">
      <c r="A18" s="4">
        <f t="shared" si="32"/>
        <v>0</v>
      </c>
      <c r="B18" s="4">
        <f t="shared" si="33"/>
        <v>395.83333333333337</v>
      </c>
      <c r="C18" s="4">
        <f t="shared" si="34"/>
        <v>475</v>
      </c>
      <c r="D18" s="4">
        <f t="shared" si="35"/>
        <v>570</v>
      </c>
      <c r="E18" s="5">
        <f t="shared" si="36"/>
        <v>3300000</v>
      </c>
      <c r="F18" s="9">
        <f t="shared" si="37"/>
        <v>8337</v>
      </c>
      <c r="G18" s="9">
        <f t="shared" si="38"/>
        <v>6947</v>
      </c>
      <c r="H18" s="9">
        <f t="shared" si="39"/>
        <v>5789</v>
      </c>
      <c r="I18" s="4" t="e">
        <f>#REF!</f>
        <v>#REF!</v>
      </c>
      <c r="J18" s="4">
        <f t="shared" si="40"/>
        <v>0</v>
      </c>
      <c r="O18">
        <v>570</v>
      </c>
      <c r="P18">
        <f t="shared" si="41"/>
        <v>475</v>
      </c>
      <c r="Q18">
        <f t="shared" si="41"/>
        <v>395.83333333333337</v>
      </c>
      <c r="R18" s="2">
        <v>3300000</v>
      </c>
    </row>
    <row r="19" spans="1:25" s="46" customFormat="1" x14ac:dyDescent="0.25">
      <c r="A19" s="44">
        <f t="shared" ref="A19:A22" si="42">N19</f>
        <v>0</v>
      </c>
      <c r="B19" s="44">
        <f t="shared" ref="B19:B22" si="43">Q19</f>
        <v>322.91666666666669</v>
      </c>
      <c r="C19" s="44">
        <f t="shared" ref="C19:C22" si="44">B19*1.2</f>
        <v>387.5</v>
      </c>
      <c r="D19" s="44">
        <f t="shared" ref="D19:D22" si="45">C19*1.2</f>
        <v>465</v>
      </c>
      <c r="E19" s="45">
        <f t="shared" ref="E19:E22" si="46">R19</f>
        <v>3300000</v>
      </c>
      <c r="F19" s="44">
        <f t="shared" ref="F19:F22" si="47">ROUND((E19/B19),0)</f>
        <v>10219</v>
      </c>
      <c r="G19" s="44">
        <f t="shared" ref="G19:G22" si="48">ROUND((E19/C19),0)</f>
        <v>8516</v>
      </c>
      <c r="H19" s="44">
        <f t="shared" ref="H19:H22" si="49">ROUND((E19/D19),0)</f>
        <v>7097</v>
      </c>
      <c r="I19" s="44" t="e">
        <f>#REF!</f>
        <v>#REF!</v>
      </c>
      <c r="J19" s="44">
        <f t="shared" ref="J19:J22" si="50">S19</f>
        <v>0</v>
      </c>
      <c r="O19" s="46">
        <v>465</v>
      </c>
      <c r="P19" s="46">
        <f t="shared" ref="P19:P22" si="51">O19/1.2</f>
        <v>387.5</v>
      </c>
      <c r="Q19" s="46">
        <f t="shared" ref="Q19:Q22" si="52">P19/1.2</f>
        <v>322.91666666666669</v>
      </c>
      <c r="R19" s="47">
        <v>3300000</v>
      </c>
    </row>
    <row r="20" spans="1:25" x14ac:dyDescent="0.25">
      <c r="A20" s="4">
        <f t="shared" si="42"/>
        <v>0</v>
      </c>
      <c r="B20" s="4">
        <f t="shared" si="43"/>
        <v>515</v>
      </c>
      <c r="C20" s="4">
        <f t="shared" si="44"/>
        <v>618</v>
      </c>
      <c r="D20" s="4">
        <f t="shared" si="45"/>
        <v>741.6</v>
      </c>
      <c r="E20" s="5">
        <f t="shared" si="46"/>
        <v>5100000</v>
      </c>
      <c r="F20" s="9">
        <f t="shared" si="47"/>
        <v>9903</v>
      </c>
      <c r="G20" s="9">
        <f t="shared" si="48"/>
        <v>8252</v>
      </c>
      <c r="H20" s="9">
        <f t="shared" si="49"/>
        <v>6877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v>515</v>
      </c>
      <c r="R20" s="2">
        <v>5100000</v>
      </c>
    </row>
    <row r="21" spans="1:25" s="46" customFormat="1" x14ac:dyDescent="0.25">
      <c r="A21" s="44">
        <f t="shared" si="42"/>
        <v>0</v>
      </c>
      <c r="B21" s="44">
        <f t="shared" si="43"/>
        <v>600</v>
      </c>
      <c r="C21" s="44">
        <f t="shared" si="44"/>
        <v>720</v>
      </c>
      <c r="D21" s="44">
        <f t="shared" si="45"/>
        <v>864</v>
      </c>
      <c r="E21" s="45">
        <f t="shared" si="46"/>
        <v>7200000</v>
      </c>
      <c r="F21" s="44">
        <f t="shared" si="47"/>
        <v>12000</v>
      </c>
      <c r="G21" s="44">
        <f t="shared" si="48"/>
        <v>10000</v>
      </c>
      <c r="H21" s="44">
        <f t="shared" si="49"/>
        <v>8333</v>
      </c>
      <c r="I21" s="44" t="e">
        <f>#REF!</f>
        <v>#REF!</v>
      </c>
      <c r="J21" s="44">
        <f t="shared" si="50"/>
        <v>0</v>
      </c>
      <c r="O21" s="46">
        <v>0</v>
      </c>
      <c r="P21" s="46">
        <f t="shared" si="51"/>
        <v>0</v>
      </c>
      <c r="Q21" s="46">
        <v>600</v>
      </c>
      <c r="R21" s="47">
        <v>7200000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10000</v>
      </c>
      <c r="X26" s="20" t="s">
        <v>39</v>
      </c>
      <c r="Y26" t="s">
        <v>43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E28" t="s">
        <v>41</v>
      </c>
      <c r="F28" s="7">
        <v>29.55</v>
      </c>
      <c r="G28">
        <f>F28*10.764</f>
        <v>318.07619999999997</v>
      </c>
      <c r="S28" s="10"/>
      <c r="T28" s="10"/>
      <c r="U28" s="17" t="s">
        <v>15</v>
      </c>
      <c r="V28" s="18"/>
      <c r="W28" s="19">
        <f>W26-W27</f>
        <v>7500</v>
      </c>
      <c r="X28" s="22"/>
    </row>
    <row r="29" spans="1:25" ht="15.75" x14ac:dyDescent="0.25">
      <c r="F29" s="7">
        <v>35.46</v>
      </c>
      <c r="G29" s="6"/>
      <c r="H29" s="6"/>
      <c r="S29" s="10"/>
      <c r="T29" s="10"/>
      <c r="U29" s="17" t="s">
        <v>16</v>
      </c>
      <c r="V29" s="18"/>
      <c r="W29" s="19">
        <f>W27</f>
        <v>2500</v>
      </c>
      <c r="X29" s="22"/>
    </row>
    <row r="30" spans="1:25" ht="15.75" x14ac:dyDescent="0.25">
      <c r="F30" s="7">
        <f>F29/F28</f>
        <v>1.2</v>
      </c>
      <c r="S30" s="10"/>
      <c r="T30" s="10"/>
      <c r="U30" s="17" t="s">
        <v>17</v>
      </c>
      <c r="V30" s="23"/>
      <c r="W30" s="24">
        <f>X30-X31</f>
        <v>4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56</v>
      </c>
      <c r="X31" s="31">
        <v>2021</v>
      </c>
      <c r="Y31" t="s">
        <v>42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40</v>
      </c>
      <c r="Q33" s="42"/>
      <c r="R33" s="42"/>
      <c r="S33" s="42"/>
      <c r="T33" s="43"/>
      <c r="U33" s="21" t="s">
        <v>20</v>
      </c>
      <c r="V33" s="23"/>
      <c r="W33" s="24">
        <f>90*W30/W32</f>
        <v>6</v>
      </c>
      <c r="X33" s="24"/>
    </row>
    <row r="34" spans="15:24" ht="15.75" x14ac:dyDescent="0.25">
      <c r="U34" s="17"/>
      <c r="V34" s="26"/>
      <c r="W34" s="27">
        <v>0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0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2500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7500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10000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38</v>
      </c>
      <c r="V41" s="30"/>
      <c r="W41" s="25">
        <v>318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3180000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</f>
        <v>2862000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W42*0.8</f>
        <v>2544000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795000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6625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9:T44"/>
  <sheetViews>
    <sheetView topLeftCell="D1" zoomScaleNormal="100" workbookViewId="0">
      <selection activeCell="T11" sqref="T11:T14"/>
    </sheetView>
  </sheetViews>
  <sheetFormatPr defaultRowHeight="15" x14ac:dyDescent="0.25"/>
  <cols>
    <col min="20" max="20" width="20" customWidth="1"/>
  </cols>
  <sheetData>
    <row r="9" spans="17:20" x14ac:dyDescent="0.25">
      <c r="Q9">
        <v>35.46</v>
      </c>
      <c r="R9">
        <f>Q9*10.764</f>
        <v>381.69144</v>
      </c>
    </row>
    <row r="11" spans="17:20" x14ac:dyDescent="0.25">
      <c r="T11">
        <v>2850000</v>
      </c>
    </row>
    <row r="12" spans="17:20" x14ac:dyDescent="0.25">
      <c r="T12">
        <v>199500</v>
      </c>
    </row>
    <row r="13" spans="17:20" x14ac:dyDescent="0.25">
      <c r="T13">
        <v>28500</v>
      </c>
    </row>
    <row r="14" spans="17:20" x14ac:dyDescent="0.25">
      <c r="T14">
        <f>SUM(T11:T13)</f>
        <v>3078000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4:R14"/>
  <sheetViews>
    <sheetView topLeftCell="D6" workbookViewId="0">
      <selection activeCell="R15" sqref="R15"/>
    </sheetView>
  </sheetViews>
  <sheetFormatPr defaultRowHeight="15" x14ac:dyDescent="0.25"/>
  <sheetData>
    <row r="14" spans="17:18" x14ac:dyDescent="0.25">
      <c r="Q14">
        <v>29.55</v>
      </c>
      <c r="R14">
        <f>Q14*10.764</f>
        <v>318.07619999999997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topLeftCell="A7" zoomScaleNormal="100" workbookViewId="0">
      <selection activeCell="B3" sqref="B3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C4" sqref="C4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B29" sqref="B2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W11" sqref="W11:AA13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2025-03-18T07:54:29Z</dcterms:modified>
</cp:coreProperties>
</file>