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3156F84D-DB66-4B10-A98A-A8533446FB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C27" i="1"/>
  <c r="E33" i="1"/>
  <c r="C33" i="1"/>
  <c r="C32" i="1"/>
  <c r="B19" i="1"/>
  <c r="B26" i="1"/>
  <c r="C26" i="1"/>
  <c r="G6" i="1"/>
  <c r="F6" i="1"/>
  <c r="G8" i="1"/>
  <c r="F29" i="1" l="1"/>
  <c r="G29" i="1"/>
  <c r="G28" i="1"/>
  <c r="F28" i="1"/>
  <c r="F35" i="1"/>
  <c r="F34" i="1" l="1"/>
  <c r="G35" i="1"/>
  <c r="H26" i="1" l="1"/>
  <c r="G27" i="1" l="1"/>
  <c r="F33" i="1"/>
  <c r="F32" i="1" l="1"/>
  <c r="G34" i="1" l="1"/>
  <c r="G33" i="1"/>
  <c r="G32" i="1"/>
  <c r="B10" i="1" l="1"/>
  <c r="B11" i="1" s="1"/>
  <c r="B8" i="1"/>
  <c r="B6" i="1"/>
  <c r="B5" i="1"/>
  <c r="B14" i="1" s="1"/>
  <c r="B12" i="1" l="1"/>
  <c r="B13" i="1" s="1"/>
  <c r="B15" i="1" l="1"/>
  <c r="I32" i="1" s="1"/>
  <c r="I35" i="1" l="1"/>
  <c r="I33" i="1"/>
  <c r="I34" i="1"/>
  <c r="B17" i="1"/>
  <c r="B20" i="1" s="1"/>
  <c r="B18" i="1" l="1"/>
  <c r="F26" i="1"/>
  <c r="G26" i="1"/>
  <c r="F27" i="1"/>
  <c r="H27" i="1" l="1"/>
  <c r="G3" i="1" l="1"/>
</calcChain>
</file>

<file path=xl/sharedStrings.xml><?xml version="1.0" encoding="utf-8"?>
<sst xmlns="http://schemas.openxmlformats.org/spreadsheetml/2006/main" count="35" uniqueCount="28">
  <si>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</si>
  <si>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</si>
  <si>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</si>
  <si>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</si>
  <si>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</si>
  <si>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</si>
  <si>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</si>
  <si>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</si>
  <si>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</si>
  <si>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</si>
  <si>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</si>
  <si>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</si>
  <si>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</si>
  <si>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</si>
  <si>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</si>
  <si>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</si>
  <si>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</si>
  <si>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</si>
  <si>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</si>
  <si>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</si>
  <si>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</si>
  <si>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</si>
  <si>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</si>
  <si>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</si>
  <si>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</si>
  <si>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</si>
  <si>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</t>
  </si>
  <si>
    <t>Value/RV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</si>
</sst>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Border="1"/>
    <xf numFmtId="43" fontId="15" fillId="0" borderId="0" xfId="0" applyNumberFormat="1" applyFont="1"/>
    <xf numFmtId="0" fontId="15" fillId="0" borderId="0" xfId="0" applyFont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6" fillId="0" borderId="1" xfId="0" applyNumberFormat="1" applyFont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0" fontId="14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14</xdr:col>
      <xdr:colOff>361950</xdr:colOff>
      <xdr:row>37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513558-529E-8A20-AEBC-3BC7F11FD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0"/>
          <a:ext cx="8353425" cy="7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190501</xdr:colOff>
      <xdr:row>42</xdr:row>
      <xdr:rowOff>58275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D3D551-7F5C-C984-CFA1-224DDB1D0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15300" cy="805927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29</xdr:col>
      <xdr:colOff>191803</xdr:colOff>
      <xdr:row>41</xdr:row>
      <xdr:rowOff>77301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70EF00-B50D-6259-459F-3816EA609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4400" y="0"/>
          <a:ext cx="9335803" cy="7887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zoomScaleNormal="100" workbookViewId="0">
      <selection activeCell="L15" sqref="L15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3">
        <v>25000</v>
      </c>
      <c r="C3" s="17"/>
      <c r="D3" s="10"/>
      <c r="E3">
        <v>2006</v>
      </c>
      <c r="F3" s="3">
        <v>2025</v>
      </c>
      <c r="G3" s="4">
        <f>F3-E3</f>
        <v>19</v>
      </c>
      <c r="L3" s="3"/>
      <c r="M3" s="4"/>
    </row>
    <row r="4" spans="1:17" ht="33" x14ac:dyDescent="0.3">
      <c r="A4" s="44" t="s">
        <v>1</v>
      </c>
      <c r="B4" s="43">
        <v>3000</v>
      </c>
      <c r="C4" s="17"/>
      <c r="D4" s="10"/>
      <c r="E4" s="31"/>
      <c r="F4" s="3"/>
      <c r="G4" s="4"/>
      <c r="H4" s="38"/>
      <c r="K4" s="26"/>
      <c r="L4" s="3"/>
      <c r="M4" s="4"/>
    </row>
    <row r="5" spans="1:17" ht="16.5" x14ac:dyDescent="0.3">
      <c r="A5" s="16" t="s">
        <v>2</v>
      </c>
      <c r="B5" s="43">
        <f>B3-B4</f>
        <v>22000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3">
        <f>B4</f>
        <v>3000</v>
      </c>
      <c r="C6" s="17"/>
      <c r="D6" s="42"/>
      <c r="E6" s="6">
        <v>601</v>
      </c>
      <c r="F6" s="3">
        <f>E6*1.2</f>
        <v>721.19999999999993</v>
      </c>
      <c r="G6" s="14">
        <f>F6/10.764</f>
        <v>67.001114827201775</v>
      </c>
      <c r="H6" s="6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19</v>
      </c>
      <c r="C7" s="18"/>
      <c r="D7" s="47"/>
      <c r="E7" s="46"/>
      <c r="F7" s="3"/>
      <c r="G7" s="5"/>
      <c r="H7" s="6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41</v>
      </c>
      <c r="C8" s="18"/>
      <c r="D8" s="47"/>
      <c r="E8" s="46"/>
      <c r="F8" s="3"/>
      <c r="G8" s="5">
        <f>F8/10.764</f>
        <v>0</v>
      </c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47"/>
      <c r="E9" s="46"/>
      <c r="F9" s="3"/>
      <c r="G9" s="13"/>
      <c r="J9" s="25"/>
      <c r="M9" s="33"/>
      <c r="N9" s="23"/>
      <c r="O9" s="23"/>
      <c r="P9" s="23"/>
      <c r="Q9" s="23"/>
    </row>
    <row r="10" spans="1:17" ht="33" x14ac:dyDescent="0.3">
      <c r="A10" s="44" t="s">
        <v>7</v>
      </c>
      <c r="B10" s="16">
        <f>90*B7/B9</f>
        <v>28.5</v>
      </c>
      <c r="C10" s="18"/>
      <c r="D10" s="47"/>
      <c r="E10" s="48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5">
        <f>B10%</f>
        <v>0.28499999999999998</v>
      </c>
      <c r="C11" s="28"/>
      <c r="D11" s="49"/>
      <c r="E11" s="46" t="s">
        <v>26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3">
        <f>B6*B11</f>
        <v>854.99999999999989</v>
      </c>
      <c r="C12" s="19"/>
      <c r="D12" s="50"/>
      <c r="E12" s="46">
        <v>608</v>
      </c>
      <c r="G12" s="13"/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3">
        <f>B6-B12</f>
        <v>2145</v>
      </c>
      <c r="C13" s="19"/>
      <c r="D13" s="51"/>
      <c r="E13" s="6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3">
        <f>B5</f>
        <v>22000</v>
      </c>
      <c r="C14" s="17"/>
      <c r="D14" s="10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3">
        <f>B14+B13</f>
        <v>24145</v>
      </c>
      <c r="C15" s="17"/>
      <c r="D15" s="10"/>
      <c r="E15" s="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601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27</v>
      </c>
      <c r="B17" s="46">
        <f>B15*B16</f>
        <v>14511145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23</v>
      </c>
      <c r="B18" s="46">
        <f>B17*0.8</f>
        <v>11608916</v>
      </c>
      <c r="C18" s="20"/>
      <c r="D18" s="10"/>
      <c r="E18" s="5"/>
      <c r="F18" s="27"/>
      <c r="G18" s="5"/>
      <c r="H18" s="6"/>
      <c r="M18" s="5"/>
      <c r="N18" s="6"/>
    </row>
    <row r="19" spans="1:14" ht="18.75" x14ac:dyDescent="0.3">
      <c r="A19" s="16" t="s">
        <v>12</v>
      </c>
      <c r="B19" s="17">
        <f>721*B4</f>
        <v>2163000</v>
      </c>
      <c r="C19" s="17"/>
      <c r="D19" s="10"/>
      <c r="E19" s="40"/>
      <c r="F19" s="40"/>
      <c r="G19" s="41"/>
    </row>
    <row r="20" spans="1:14" ht="16.5" x14ac:dyDescent="0.3">
      <c r="A20" s="16" t="s">
        <v>16</v>
      </c>
      <c r="B20" s="17">
        <f>B17*0.03/12</f>
        <v>36277.862499999996</v>
      </c>
      <c r="C20" s="30"/>
      <c r="D20" s="10"/>
      <c r="E20" s="6"/>
      <c r="F20" s="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 t="s">
        <v>24</v>
      </c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f>C26/1.2</f>
        <v>560.41666666666674</v>
      </c>
      <c r="C26" s="8">
        <f>D26/1.2</f>
        <v>672.5</v>
      </c>
      <c r="D26" s="8">
        <v>807</v>
      </c>
      <c r="E26" s="8">
        <v>14800000</v>
      </c>
      <c r="F26" s="10">
        <f t="shared" ref="F26:F29" si="0">E26/B26</f>
        <v>26408.921933085498</v>
      </c>
      <c r="G26" s="10">
        <f>E26/C26</f>
        <v>22007.434944237917</v>
      </c>
      <c r="H26" s="10">
        <f>E26/D26</f>
        <v>18339.529120198265</v>
      </c>
      <c r="I26" s="8"/>
      <c r="J26" s="15"/>
    </row>
    <row r="27" spans="1:14" x14ac:dyDescent="0.25">
      <c r="B27" s="9">
        <f>C27/1.2</f>
        <v>520.83333333333337</v>
      </c>
      <c r="C27" s="8">
        <f>D27/1.2</f>
        <v>625</v>
      </c>
      <c r="D27" s="8">
        <v>750</v>
      </c>
      <c r="E27" s="8">
        <v>13700000</v>
      </c>
      <c r="F27" s="10">
        <f t="shared" si="0"/>
        <v>26303.999999999996</v>
      </c>
      <c r="G27" s="10">
        <f t="shared" ref="G27:G29" si="1">E27/C27</f>
        <v>21920</v>
      </c>
      <c r="H27" s="10" t="e">
        <f>E27/#REF!</f>
        <v>#REF!</v>
      </c>
      <c r="I27" s="8"/>
    </row>
    <row r="28" spans="1:14" x14ac:dyDescent="0.25">
      <c r="B28" s="9"/>
      <c r="C28" s="8"/>
      <c r="D28" s="8"/>
      <c r="E28" s="10"/>
      <c r="F28" s="10" t="e">
        <f t="shared" si="0"/>
        <v>#DIV/0!</v>
      </c>
      <c r="G28" s="10" t="e">
        <f t="shared" si="1"/>
        <v>#DIV/0!</v>
      </c>
      <c r="H28" s="10"/>
      <c r="I28" s="8"/>
    </row>
    <row r="29" spans="1:14" x14ac:dyDescent="0.25">
      <c r="B29" s="9"/>
      <c r="C29" s="8"/>
      <c r="D29" s="8"/>
      <c r="E29" s="10"/>
      <c r="F29" s="10" t="e">
        <f t="shared" si="0"/>
        <v>#DIV/0!</v>
      </c>
      <c r="G29" s="10" t="e">
        <f t="shared" si="1"/>
        <v>#DIV/0!</v>
      </c>
      <c r="H29" s="10"/>
      <c r="I29" s="8"/>
    </row>
    <row r="30" spans="1:14" x14ac:dyDescent="0.25">
      <c r="B30" s="9"/>
      <c r="C30" s="8"/>
      <c r="D30" s="8"/>
      <c r="E30" s="10"/>
      <c r="F30" s="10"/>
      <c r="G30" s="10"/>
      <c r="H30" s="10"/>
      <c r="I30" s="8"/>
    </row>
    <row r="31" spans="1:14" x14ac:dyDescent="0.25">
      <c r="B31" s="9" t="s">
        <v>15</v>
      </c>
      <c r="C31" s="8" t="s">
        <v>20</v>
      </c>
      <c r="D31" s="8" t="s">
        <v>24</v>
      </c>
      <c r="E31" s="8" t="s">
        <v>11</v>
      </c>
      <c r="F31" s="8" t="s">
        <v>17</v>
      </c>
      <c r="G31" s="8" t="s">
        <v>18</v>
      </c>
    </row>
    <row r="32" spans="1:14" x14ac:dyDescent="0.25">
      <c r="B32" s="9">
        <v>458</v>
      </c>
      <c r="C32" s="8">
        <f>B32*1.2</f>
        <v>549.6</v>
      </c>
      <c r="D32" s="8"/>
      <c r="E32" s="8">
        <v>10800000</v>
      </c>
      <c r="F32" s="8">
        <f>E32/B32</f>
        <v>23580.786026200873</v>
      </c>
      <c r="G32" s="8">
        <f>E32/C32</f>
        <v>19650.65502183406</v>
      </c>
      <c r="H32" s="10"/>
      <c r="I32" s="52">
        <f>B15/F32</f>
        <v>1.0239268518518518</v>
      </c>
    </row>
    <row r="33" spans="2:11" x14ac:dyDescent="0.25">
      <c r="B33" s="8">
        <v>413</v>
      </c>
      <c r="C33" s="8">
        <f>B33*1.2</f>
        <v>495.59999999999997</v>
      </c>
      <c r="D33" s="8"/>
      <c r="E33" s="8">
        <f>9000000+540000+30000</f>
        <v>9570000</v>
      </c>
      <c r="F33" s="8">
        <f>E33/B33</f>
        <v>23171.912832929782</v>
      </c>
      <c r="G33" s="8">
        <f>E33/C33</f>
        <v>19309.927360774818</v>
      </c>
      <c r="H33" s="10"/>
      <c r="I33" s="52">
        <f>B15/F33</f>
        <v>1.0419942528735633</v>
      </c>
      <c r="K33" s="6"/>
    </row>
    <row r="34" spans="2:11" x14ac:dyDescent="0.25">
      <c r="B34" s="8"/>
      <c r="C34" s="8"/>
      <c r="D34" s="8"/>
      <c r="E34" s="8"/>
      <c r="F34" s="8" t="e">
        <f>E34/B34</f>
        <v>#DIV/0!</v>
      </c>
      <c r="G34" s="8" t="e">
        <f>E34/C34</f>
        <v>#DIV/0!</v>
      </c>
      <c r="H34" s="10"/>
      <c r="I34" s="52" t="e">
        <f>B15/F34</f>
        <v>#DIV/0!</v>
      </c>
    </row>
    <row r="35" spans="2:11" ht="15.75" x14ac:dyDescent="0.25">
      <c r="B35" s="53"/>
      <c r="C35" s="8"/>
      <c r="D35" s="8"/>
      <c r="E35" s="8"/>
      <c r="F35" s="8" t="e">
        <f>E35/B35</f>
        <v>#DIV/0!</v>
      </c>
      <c r="G35" s="8" t="e">
        <f>E35/C35</f>
        <v>#DIV/0!</v>
      </c>
      <c r="H35" s="8"/>
      <c r="I35" s="52" t="e">
        <f>B15/F35</f>
        <v>#DIV/0!</v>
      </c>
    </row>
    <row r="36" spans="2:11" ht="15.75" x14ac:dyDescent="0.25">
      <c r="B36" s="37"/>
      <c r="C36" s="9"/>
      <c r="D36" s="8"/>
      <c r="E36" s="8"/>
      <c r="F36" s="8"/>
      <c r="G36" s="8"/>
      <c r="H36" s="8"/>
    </row>
    <row r="37" spans="2:11" ht="15.75" x14ac:dyDescent="0.25">
      <c r="B37" s="37"/>
      <c r="C37" s="9"/>
      <c r="D37" s="8"/>
      <c r="E37" s="8"/>
      <c r="F37" s="8"/>
      <c r="G37" s="8"/>
      <c r="H37" s="8"/>
    </row>
    <row r="38" spans="2:11" ht="15.75" x14ac:dyDescent="0.25">
      <c r="B38" s="22"/>
      <c r="C38" s="7"/>
      <c r="D38" s="39"/>
    </row>
    <row r="39" spans="2:11" ht="15.75" x14ac:dyDescent="0.25">
      <c r="B39" s="22"/>
      <c r="C39" s="7"/>
    </row>
    <row r="59" spans="3:5" x14ac:dyDescent="0.25">
      <c r="C59" s="6"/>
      <c r="D59" s="6"/>
      <c r="E5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X27" sqref="X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1" sqref="O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2025-03-17T09:18:53Z</dcterms:modified>
</cp:coreProperties>
</file>