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D505E086-6E00-4402-97F8-5956EA4937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6" i="1" l="1"/>
  <c r="B36" i="1"/>
  <c r="C36" i="1" s="1"/>
  <c r="B35" i="1"/>
  <c r="C35" i="1" s="1"/>
  <c r="E35" i="1"/>
  <c r="F35" i="1" s="1"/>
  <c r="F36" i="1" l="1"/>
  <c r="F34" i="1"/>
  <c r="C34" i="1"/>
  <c r="G34" i="1" s="1"/>
  <c r="B22" i="1"/>
  <c r="B33" i="1"/>
  <c r="C33" i="1" s="1"/>
  <c r="G33" i="1" s="1"/>
  <c r="B32" i="1"/>
  <c r="C32" i="1" s="1"/>
  <c r="E7" i="1"/>
  <c r="F7" i="1" s="1"/>
  <c r="F8" i="1" s="1"/>
  <c r="C31" i="1"/>
  <c r="T25" i="9"/>
  <c r="C30" i="1"/>
  <c r="C29" i="1"/>
  <c r="G32" i="1" l="1"/>
  <c r="G30" i="1"/>
  <c r="F32" i="1" l="1"/>
  <c r="F33" i="1"/>
  <c r="F30" i="1" l="1"/>
  <c r="O14" i="1" l="1"/>
  <c r="B10" i="1" l="1"/>
  <c r="B11" i="1" s="1"/>
  <c r="B8" i="1"/>
  <c r="B6" i="1"/>
  <c r="B5" i="1"/>
  <c r="B14" i="1" s="1"/>
  <c r="B12" i="1" l="1"/>
  <c r="B13" i="1" s="1"/>
  <c r="B15" i="1" s="1"/>
  <c r="I36" i="1" l="1"/>
  <c r="I35" i="1"/>
  <c r="I32" i="1"/>
  <c r="B17" i="1"/>
  <c r="B19" i="1" s="1"/>
  <c r="B20" i="1" s="1"/>
  <c r="I30" i="1"/>
  <c r="B23" i="1" l="1"/>
  <c r="F29" i="1"/>
  <c r="I29" i="1" s="1"/>
  <c r="G29" i="1"/>
  <c r="F31" i="1"/>
  <c r="I31" i="1" s="1"/>
  <c r="G31" i="1"/>
  <c r="B21" i="1" l="1"/>
  <c r="G4" i="1"/>
</calcChain>
</file>

<file path=xl/sharedStrings.xml><?xml version="1.0" encoding="utf-8"?>
<sst xmlns="http://schemas.openxmlformats.org/spreadsheetml/2006/main" count="34" uniqueCount="32">
  <si>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</si>
  <si>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</si>
  <si>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</si>
  <si>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</si>
  <si>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</si>
  <si>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</si>
  <si>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</si>
  <si>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</si>
  <si>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</si>
  <si>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</si>
  <si>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</si>
  <si>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</si>
  <si>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</si>
  <si>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</si>
  <si>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</si>
  <si>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</si>
  <si>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</si>
  <si>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</si>
  <si>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</si>
  <si>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</si>
  <si>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</si>
  <si>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</si>
  <si>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</si>
  <si>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SBA</t>
  </si>
  <si>
    <t xml:space="preserve">Measurement Carpet </t>
  </si>
  <si>
    <t xml:space="preserve">                                                                                             </t>
  </si>
  <si>
    <t>Agreement carpet area - 49</t>
  </si>
  <si>
    <t>Parking</t>
  </si>
  <si>
    <t>Total Value</t>
  </si>
  <si>
    <t>RV - 90%</t>
  </si>
  <si>
    <t>DV - 80%</t>
  </si>
  <si>
    <t>Discuss with Manojsir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</si>
</sst>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2" fillId="0" borderId="1" xfId="0" applyNumberFormat="1" applyFont="1" applyBorder="1"/>
    <xf numFmtId="10" fontId="0" fillId="0" borderId="1" xfId="0" applyNumberFormat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0" fontId="0" fillId="2" borderId="1" xfId="0" applyFill="1" applyBorder="1"/>
    <xf numFmtId="43" fontId="6" fillId="0" borderId="0" xfId="0" applyNumberFormat="1" applyFont="1"/>
    <xf numFmtId="0" fontId="0" fillId="0" borderId="7" xfId="0" applyBorder="1"/>
    <xf numFmtId="43" fontId="3" fillId="0" borderId="0" xfId="0" applyNumberFormat="1" applyFont="1"/>
    <xf numFmtId="43" fontId="0" fillId="2" borderId="1" xfId="0" applyNumberFormat="1" applyFill="1" applyBorder="1"/>
    <xf numFmtId="0" fontId="0" fillId="2" borderId="0" xfId="0" applyFill="1"/>
    <xf numFmtId="43" fontId="0" fillId="2" borderId="0" xfId="0" applyNumberFormat="1" applyFill="1"/>
    <xf numFmtId="0" fontId="7" fillId="2" borderId="0" xfId="0" applyFont="1" applyFill="1"/>
    <xf numFmtId="0" fontId="15" fillId="0" borderId="8" xfId="0" applyFont="1" applyBorder="1"/>
    <xf numFmtId="0" fontId="7" fillId="2" borderId="1" xfId="0" applyFont="1" applyFill="1" applyBorder="1"/>
    <xf numFmtId="0" fontId="0" fillId="2" borderId="7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104775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8B09D-8ECB-5C19-58FE-FA3F9DFE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48775" cy="8145012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571500</xdr:colOff>
      <xdr:row>0</xdr:row>
      <xdr:rowOff>0</xdr:rowOff>
    </xdr:from>
    <xdr:to>
      <xdr:col>32</xdr:col>
      <xdr:colOff>542926</xdr:colOff>
      <xdr:row>42</xdr:row>
      <xdr:rowOff>172591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CEA246-D985-92DA-E5D8-058B21B21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0"/>
          <a:ext cx="10334626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3D7E6B-41DB-4E07-63A9-9B8702F7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13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5"/>
  <sheetViews>
    <sheetView tabSelected="1" zoomScaleNormal="100" workbookViewId="0">
      <selection activeCell="K19" sqref="K19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33" x14ac:dyDescent="0.3">
      <c r="A2" s="34"/>
      <c r="B2" s="24" t="s">
        <v>31</v>
      </c>
      <c r="C2" s="24"/>
      <c r="D2" s="22"/>
      <c r="E2" s="8"/>
      <c r="F2" s="41"/>
    </row>
    <row r="3" spans="1:17" ht="16.5" x14ac:dyDescent="0.3">
      <c r="A3" s="16" t="s">
        <v>0</v>
      </c>
      <c r="B3" s="25">
        <v>15500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2800</v>
      </c>
      <c r="C4" s="17"/>
      <c r="D4" s="17"/>
      <c r="E4">
        <v>2024</v>
      </c>
      <c r="F4" s="3">
        <v>2025</v>
      </c>
      <c r="G4" s="4">
        <f>F4-E4</f>
        <v>1</v>
      </c>
      <c r="L4" s="24"/>
    </row>
    <row r="5" spans="1:17" ht="16.5" x14ac:dyDescent="0.3">
      <c r="A5" s="16" t="s">
        <v>2</v>
      </c>
      <c r="B5" s="25">
        <f>B3-B4</f>
        <v>12700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2800</v>
      </c>
      <c r="C6" s="17"/>
      <c r="D6" s="17"/>
      <c r="E6" s="36" t="s">
        <v>26</v>
      </c>
      <c r="F6" s="8" t="s">
        <v>22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0</v>
      </c>
      <c r="C7" s="20"/>
      <c r="D7" s="20"/>
      <c r="E7" s="6">
        <f>45.85*10.764</f>
        <v>493.52940000000001</v>
      </c>
      <c r="F7" s="3">
        <f>E7*1.1</f>
        <v>542.88234</v>
      </c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60</v>
      </c>
      <c r="C8" s="20"/>
      <c r="D8" s="20"/>
      <c r="F8" s="3">
        <f>F7/10.764</f>
        <v>50.435000000000002</v>
      </c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E9" s="6"/>
      <c r="F9" s="46"/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0</v>
      </c>
      <c r="C10" s="20"/>
      <c r="D10" s="20"/>
      <c r="E10" s="10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</v>
      </c>
      <c r="C11" s="33"/>
      <c r="D11" s="33"/>
      <c r="E11" s="38"/>
      <c r="F11" s="38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0</v>
      </c>
      <c r="C12" s="21"/>
      <c r="D12" s="21"/>
      <c r="E12" s="10"/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2800</v>
      </c>
      <c r="C13" s="21"/>
      <c r="D13" s="21"/>
      <c r="E13" s="10"/>
      <c r="F13" s="10"/>
      <c r="K13" s="13"/>
      <c r="L13" s="44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12700</v>
      </c>
      <c r="C14" s="17"/>
      <c r="D14" s="17"/>
      <c r="E14" s="10" t="s">
        <v>24</v>
      </c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15500</v>
      </c>
      <c r="C15" s="17"/>
      <c r="D15" s="17"/>
      <c r="E15" s="10">
        <v>467</v>
      </c>
      <c r="F15" s="10"/>
      <c r="G15" s="6"/>
      <c r="K15" s="13"/>
      <c r="L15" s="31"/>
      <c r="M15" s="31"/>
    </row>
    <row r="16" spans="1:17" ht="16.5" x14ac:dyDescent="0.3">
      <c r="A16" s="16" t="s">
        <v>21</v>
      </c>
      <c r="B16" s="22">
        <v>494</v>
      </c>
      <c r="C16" s="34"/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7657000</v>
      </c>
      <c r="C17" s="23"/>
      <c r="D17" s="37"/>
      <c r="E17" s="39"/>
      <c r="F17" s="39"/>
      <c r="I17" s="5"/>
      <c r="J17" s="32"/>
      <c r="K17" s="5"/>
      <c r="L17" s="6"/>
      <c r="N17" s="6"/>
    </row>
    <row r="18" spans="1:14" ht="16.5" x14ac:dyDescent="0.3">
      <c r="A18" s="34" t="s">
        <v>27</v>
      </c>
      <c r="B18" s="23">
        <v>700000</v>
      </c>
      <c r="C18" s="23"/>
      <c r="D18" s="37"/>
      <c r="E18" s="39"/>
      <c r="F18" s="39"/>
      <c r="I18" s="5"/>
      <c r="J18" s="32"/>
      <c r="K18" s="5"/>
      <c r="L18" s="6"/>
      <c r="N18" s="6"/>
    </row>
    <row r="19" spans="1:14" ht="16.5" x14ac:dyDescent="0.3">
      <c r="A19" s="34" t="s">
        <v>28</v>
      </c>
      <c r="B19" s="23">
        <f>B18+B17</f>
        <v>8357000</v>
      </c>
      <c r="C19" s="23"/>
      <c r="D19" s="37"/>
      <c r="E19" s="39"/>
      <c r="F19" s="39"/>
      <c r="I19" s="5"/>
      <c r="J19" s="32"/>
      <c r="K19" s="5"/>
      <c r="L19" s="6"/>
      <c r="N19" s="6"/>
    </row>
    <row r="20" spans="1:14" ht="16.5" x14ac:dyDescent="0.3">
      <c r="A20" s="34" t="s">
        <v>29</v>
      </c>
      <c r="B20" s="23">
        <f>B19*0.9</f>
        <v>7521300</v>
      </c>
      <c r="C20" s="23"/>
      <c r="D20" s="37"/>
      <c r="E20" s="39"/>
      <c r="F20" s="39"/>
      <c r="I20" s="5"/>
      <c r="J20" s="32"/>
      <c r="K20" s="5"/>
      <c r="L20" s="6"/>
      <c r="N20" s="6"/>
    </row>
    <row r="21" spans="1:14" ht="16.5" x14ac:dyDescent="0.3">
      <c r="A21" s="34" t="s">
        <v>30</v>
      </c>
      <c r="B21" s="23">
        <f>B19*0.8</f>
        <v>6685600</v>
      </c>
      <c r="C21" s="23"/>
      <c r="D21" s="37"/>
      <c r="E21" s="39"/>
      <c r="F21" s="39"/>
      <c r="I21" s="5"/>
      <c r="J21" s="32" t="s">
        <v>25</v>
      </c>
      <c r="K21" s="5"/>
      <c r="L21" s="6"/>
      <c r="N21" s="6"/>
    </row>
    <row r="22" spans="1:14" ht="16.5" x14ac:dyDescent="0.3">
      <c r="A22" s="34" t="s">
        <v>12</v>
      </c>
      <c r="B22" s="23">
        <f>543*B4</f>
        <v>1520400</v>
      </c>
      <c r="C22" s="37"/>
      <c r="D22" s="37"/>
      <c r="E22" s="39"/>
      <c r="F22" s="39"/>
      <c r="I22" s="6"/>
      <c r="J22" s="5"/>
    </row>
    <row r="23" spans="1:14" ht="16.5" x14ac:dyDescent="0.3">
      <c r="A23" s="22" t="s">
        <v>16</v>
      </c>
      <c r="B23" s="23">
        <f>B17*0.03/12</f>
        <v>19142.5</v>
      </c>
      <c r="C23" s="23"/>
      <c r="D23" s="37"/>
      <c r="E23" s="39"/>
      <c r="F23" s="39"/>
      <c r="I23" s="6"/>
      <c r="J23" s="5"/>
    </row>
    <row r="24" spans="1:14" x14ac:dyDescent="0.25">
      <c r="A24" s="30"/>
      <c r="B24" s="40"/>
      <c r="C24" s="30"/>
      <c r="D24" s="30"/>
      <c r="E24" s="42"/>
      <c r="F24" s="6"/>
    </row>
    <row r="25" spans="1:14" x14ac:dyDescent="0.25">
      <c r="B25" s="12"/>
      <c r="I25" s="6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 t="s">
        <v>23</v>
      </c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494</v>
      </c>
      <c r="C29" s="8">
        <f t="shared" ref="C29:C34" si="0">B29*1.1</f>
        <v>543.40000000000009</v>
      </c>
      <c r="D29" s="8"/>
      <c r="E29" s="8">
        <v>7000000</v>
      </c>
      <c r="F29" s="10">
        <f t="shared" ref="F29:F36" si="1">E29/B29</f>
        <v>14170.040485829959</v>
      </c>
      <c r="G29" s="10">
        <f>E29/C29</f>
        <v>12881.854987118142</v>
      </c>
      <c r="H29" s="10"/>
      <c r="I29" s="8">
        <f>B15/F29</f>
        <v>1.0938571428571429</v>
      </c>
      <c r="J29" s="15"/>
    </row>
    <row r="30" spans="1:14" ht="17.25" x14ac:dyDescent="0.3">
      <c r="B30" s="52">
        <v>400</v>
      </c>
      <c r="C30" s="43">
        <f t="shared" si="0"/>
        <v>440.00000000000006</v>
      </c>
      <c r="D30" s="43"/>
      <c r="E30" s="43">
        <v>5900000</v>
      </c>
      <c r="F30" s="47">
        <f t="shared" si="1"/>
        <v>14750</v>
      </c>
      <c r="G30" s="47">
        <f>E30/C30</f>
        <v>13409.090909090908</v>
      </c>
      <c r="H30" s="10"/>
      <c r="I30" s="8">
        <f>B15/F30</f>
        <v>1.0508474576271187</v>
      </c>
      <c r="J30" s="15"/>
    </row>
    <row r="31" spans="1:14" x14ac:dyDescent="0.25">
      <c r="B31" s="9">
        <v>391</v>
      </c>
      <c r="C31" s="8">
        <f t="shared" si="0"/>
        <v>430.1</v>
      </c>
      <c r="D31" s="8"/>
      <c r="E31" s="10">
        <v>5130000</v>
      </c>
      <c r="F31" s="10">
        <f t="shared" si="1"/>
        <v>13120.204603580563</v>
      </c>
      <c r="G31" s="10">
        <f t="shared" ref="G31:G34" si="2">E31/C31</f>
        <v>11927.458730527784</v>
      </c>
      <c r="H31" s="10"/>
      <c r="I31" s="8">
        <f>B15/F31</f>
        <v>1.1813840155945419</v>
      </c>
    </row>
    <row r="32" spans="1:14" x14ac:dyDescent="0.25">
      <c r="B32" s="7">
        <f>58.32*10.764</f>
        <v>627.75648000000001</v>
      </c>
      <c r="C32" s="8">
        <f t="shared" si="0"/>
        <v>690.53212800000006</v>
      </c>
      <c r="E32" s="10">
        <v>8539220</v>
      </c>
      <c r="F32" s="10">
        <f t="shared" si="1"/>
        <v>13602.758827754355</v>
      </c>
      <c r="G32" s="6">
        <f t="shared" si="2"/>
        <v>12366.144388867595</v>
      </c>
      <c r="H32" s="6"/>
      <c r="I32" s="8">
        <f>B15/F32</f>
        <v>1.1394747342263112</v>
      </c>
    </row>
    <row r="33" spans="1:9" x14ac:dyDescent="0.25">
      <c r="B33" s="7">
        <f>48.12*10.764</f>
        <v>517.96367999999995</v>
      </c>
      <c r="C33" s="45">
        <f t="shared" si="0"/>
        <v>569.76004799999998</v>
      </c>
      <c r="E33" s="6">
        <v>5911013</v>
      </c>
      <c r="F33" s="6">
        <f t="shared" si="1"/>
        <v>11412.022171129838</v>
      </c>
      <c r="G33" s="6">
        <f t="shared" si="2"/>
        <v>10374.565610118034</v>
      </c>
      <c r="H33" s="6"/>
    </row>
    <row r="34" spans="1:9" x14ac:dyDescent="0.25">
      <c r="B34" s="50">
        <v>640</v>
      </c>
      <c r="C34" s="53">
        <f t="shared" si="0"/>
        <v>704</v>
      </c>
      <c r="D34" s="48"/>
      <c r="E34" s="49">
        <v>9900000</v>
      </c>
      <c r="F34" s="49">
        <f t="shared" si="1"/>
        <v>15468.75</v>
      </c>
      <c r="G34" s="49">
        <f t="shared" si="2"/>
        <v>14062.5</v>
      </c>
      <c r="H34" s="6"/>
    </row>
    <row r="35" spans="1:9" ht="15.75" x14ac:dyDescent="0.25">
      <c r="A35" s="51"/>
      <c r="B35" s="43">
        <f>72.67*10.764</f>
        <v>782.21987999999999</v>
      </c>
      <c r="C35" s="43">
        <f>B35*1.1</f>
        <v>860.44186800000011</v>
      </c>
      <c r="D35" s="43"/>
      <c r="E35" s="47">
        <f>9471625+284200+30000</f>
        <v>9785825</v>
      </c>
      <c r="F35" s="43">
        <f t="shared" si="1"/>
        <v>12510.325101939368</v>
      </c>
      <c r="G35" s="43"/>
      <c r="H35" s="43"/>
      <c r="I35" s="47">
        <f>B15/F35</f>
        <v>1.2389765952283021</v>
      </c>
    </row>
    <row r="36" spans="1:9" ht="15.75" x14ac:dyDescent="0.25">
      <c r="A36" s="27"/>
      <c r="B36" s="52">
        <f>58.32*10.764</f>
        <v>627.75648000000001</v>
      </c>
      <c r="C36" s="43">
        <f>B36*1.1</f>
        <v>690.53212800000006</v>
      </c>
      <c r="D36" s="43"/>
      <c r="E36" s="47">
        <f>8539220+256200+30000</f>
        <v>8825420</v>
      </c>
      <c r="F36" s="47">
        <f t="shared" si="1"/>
        <v>14058.668100088747</v>
      </c>
      <c r="G36" s="43"/>
      <c r="H36" s="43"/>
      <c r="I36" s="47">
        <f>B15/F36</f>
        <v>1.102522649347</v>
      </c>
    </row>
    <row r="37" spans="1:9" x14ac:dyDescent="0.25">
      <c r="C37" s="45"/>
      <c r="E37" s="10"/>
    </row>
    <row r="55" spans="3:5" x14ac:dyDescent="0.25">
      <c r="C55" s="6"/>
      <c r="D55" s="6"/>
      <c r="E5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AR26" sqref="AR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T24:T25"/>
  <sheetViews>
    <sheetView workbookViewId="0"/>
  </sheetViews>
  <sheetFormatPr defaultRowHeight="15" x14ac:dyDescent="0.25"/>
  <sheetData>
    <row r="24" spans="20:20" x14ac:dyDescent="0.25">
      <c r="T24">
        <v>243980</v>
      </c>
    </row>
    <row r="25" spans="20:20" x14ac:dyDescent="0.25">
      <c r="T25">
        <f>T24/10.764</f>
        <v>22666.295057599407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2025-03-15T07:19:00Z</dcterms:modified>
</cp:coreProperties>
</file>