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370D44E1-5AC3-4CFD-A766-BCF4D9705C85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F6" i="1"/>
  <c r="G30" i="1"/>
  <c r="F30" i="1"/>
  <c r="C30" i="1"/>
  <c r="B30" i="1"/>
  <c r="K12" i="1"/>
  <c r="C29" i="1"/>
  <c r="C28" i="1"/>
  <c r="F29" i="1"/>
  <c r="G29" i="1"/>
  <c r="I29" i="1"/>
  <c r="B36" i="1"/>
  <c r="F36" i="1" s="1"/>
  <c r="B35" i="1"/>
  <c r="C35" i="1" s="1"/>
  <c r="B34" i="1"/>
  <c r="C34" i="1" s="1"/>
  <c r="F35" i="1" l="1"/>
  <c r="C36" i="1"/>
  <c r="G36" i="1" s="1"/>
  <c r="F12" i="1"/>
  <c r="G12" i="1" s="1"/>
  <c r="G14" i="1" s="1"/>
  <c r="G15" i="1" s="1"/>
  <c r="E6" i="1"/>
  <c r="G7" i="1" l="1"/>
  <c r="L7" i="1" l="1"/>
  <c r="L9" i="1" s="1"/>
  <c r="J7" i="1"/>
  <c r="J8" i="1" s="1"/>
  <c r="C27" i="1"/>
  <c r="B33" i="1"/>
  <c r="C33" i="1" s="1"/>
  <c r="H27" i="1" l="1"/>
  <c r="G28" i="1" l="1"/>
  <c r="F34" i="1"/>
  <c r="F33" i="1" l="1"/>
  <c r="G35" i="1" l="1"/>
  <c r="G34" i="1"/>
  <c r="G33" i="1"/>
  <c r="I28" i="1" l="1"/>
  <c r="B10" i="1"/>
  <c r="B11" i="1" s="1"/>
  <c r="B8" i="1"/>
  <c r="B6" i="1"/>
  <c r="B5" i="1"/>
  <c r="B14" i="1" s="1"/>
  <c r="B12" i="1" l="1"/>
  <c r="B13" i="1" s="1"/>
  <c r="B15" i="1" l="1"/>
  <c r="I33" i="1" s="1"/>
  <c r="I36" i="1" l="1"/>
  <c r="I34" i="1"/>
  <c r="I35" i="1"/>
  <c r="B17" i="1"/>
  <c r="B18" i="1" s="1"/>
  <c r="C18" i="1" s="1"/>
  <c r="B19" i="1" l="1"/>
  <c r="B21" i="1"/>
  <c r="F27" i="1"/>
  <c r="G27" i="1"/>
  <c r="F28" i="1"/>
  <c r="I27" i="1" l="1"/>
  <c r="H28" i="1" l="1"/>
  <c r="G3" i="1" l="1"/>
</calcChain>
</file>

<file path=xl/sharedStrings.xml><?xml version="1.0" encoding="utf-8"?>
<sst xmlns="http://schemas.openxmlformats.org/spreadsheetml/2006/main" count="36" uniqueCount="28">
  <si>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</si>
  <si>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</si>
  <si>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</si>
  <si>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</si>
  <si>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</si>
  <si>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</si>
  <si>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</si>
  <si>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</si>
  <si>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</si>
  <si>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</si>
  <si>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</si>
  <si>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</si>
  <si>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</si>
  <si>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</si>
  <si>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</si>
  <si>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</si>
  <si>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</si>
  <si>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</si>
  <si>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</si>
  <si>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</si>
  <si>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</si>
  <si>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</si>
  <si>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</si>
  <si>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</si>
  <si>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</si>
  <si>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</si>
  <si>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RV</t>
  </si>
  <si>
    <t>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</si>
</sst>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0" xfId="0" applyNumberFormat="1" applyFont="1"/>
    <xf numFmtId="0" fontId="7" fillId="0" borderId="1" xfId="0" applyFont="1" applyFill="1" applyBorder="1"/>
    <xf numFmtId="0" fontId="0" fillId="0" borderId="1" xfId="0" applyFill="1" applyBorder="1"/>
    <xf numFmtId="43" fontId="0" fillId="0" borderId="6" xfId="0" applyNumberFormat="1" applyFill="1" applyBorder="1"/>
    <xf numFmtId="0" fontId="14" fillId="0" borderId="1" xfId="0" applyFont="1" applyFill="1" applyBorder="1"/>
    <xf numFmtId="0" fontId="4" fillId="0" borderId="1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172665</xdr:colOff>
      <xdr:row>38</xdr:row>
      <xdr:rowOff>124853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EA711B-BFE9-43C8-A934-FC6BAFD0E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07065" cy="736385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210770</xdr:colOff>
      <xdr:row>37</xdr:row>
      <xdr:rowOff>162931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F45EE7-66EB-4AE2-B0F7-F0BD7DDF6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45170" cy="7211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523875</xdr:colOff>
      <xdr:row>31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076C7F-E703-44A8-80EC-0C7F41DFD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448674" cy="59436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163139</xdr:colOff>
      <xdr:row>39</xdr:row>
      <xdr:rowOff>29616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3F2CD6-26BD-45FE-A2A0-CB6A5C3CD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97539" cy="745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topLeftCell="A6" zoomScaleNormal="100" workbookViewId="0">
      <selection activeCell="D36" sqref="D36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8">
        <v>14000</v>
      </c>
      <c r="C3" s="17"/>
      <c r="D3" s="10"/>
      <c r="E3">
        <v>2015</v>
      </c>
      <c r="F3" s="3">
        <v>2025</v>
      </c>
      <c r="G3" s="4">
        <f>F3-E3</f>
        <v>10</v>
      </c>
      <c r="L3" s="3"/>
      <c r="M3" s="4"/>
    </row>
    <row r="4" spans="1:17" ht="33" x14ac:dyDescent="0.3">
      <c r="A4" s="49" t="s">
        <v>1</v>
      </c>
      <c r="B4" s="48">
        <v>2600</v>
      </c>
      <c r="C4" s="17"/>
      <c r="D4" s="10"/>
      <c r="E4" s="31"/>
      <c r="F4" s="3"/>
      <c r="G4" s="4"/>
      <c r="H4" s="38"/>
      <c r="K4" s="26"/>
      <c r="L4" s="3"/>
      <c r="M4" s="4"/>
    </row>
    <row r="5" spans="1:17" ht="16.5" x14ac:dyDescent="0.3">
      <c r="A5" s="16" t="s">
        <v>2</v>
      </c>
      <c r="B5" s="48">
        <f>B3-B4</f>
        <v>11400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8">
        <f>B4</f>
        <v>2600</v>
      </c>
      <c r="C6" s="17"/>
      <c r="D6" s="47"/>
      <c r="E6" s="58">
        <f>30.509*10.764</f>
        <v>328.39887599999997</v>
      </c>
      <c r="F6" s="3">
        <f>E6*1.1</f>
        <v>361.23876360000003</v>
      </c>
      <c r="G6" s="14"/>
      <c r="H6" s="6"/>
      <c r="J6">
        <v>409</v>
      </c>
      <c r="L6">
        <v>409</v>
      </c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2"/>
      <c r="E7" s="53"/>
      <c r="F7" s="3"/>
      <c r="G7" s="5">
        <f>E7*40%</f>
        <v>0</v>
      </c>
      <c r="H7" s="6"/>
      <c r="J7">
        <f>J6*1.1</f>
        <v>449.90000000000003</v>
      </c>
      <c r="L7">
        <f>L6*1.6</f>
        <v>654.40000000000009</v>
      </c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2"/>
      <c r="E8" s="53"/>
      <c r="F8" s="3"/>
      <c r="G8" s="5"/>
      <c r="H8" s="6"/>
      <c r="I8" s="6"/>
      <c r="J8">
        <f>J7*1.3</f>
        <v>584.87000000000012</v>
      </c>
      <c r="L8">
        <v>6000</v>
      </c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2"/>
      <c r="E9" s="53"/>
      <c r="F9" s="3"/>
      <c r="G9" s="13"/>
      <c r="J9" s="25"/>
      <c r="L9">
        <f>L8*L7</f>
        <v>3926400.0000000005</v>
      </c>
      <c r="M9" s="33"/>
      <c r="N9" s="23"/>
      <c r="O9" s="23"/>
      <c r="P9" s="23"/>
      <c r="Q9" s="23"/>
    </row>
    <row r="10" spans="1:17" ht="33" x14ac:dyDescent="0.3">
      <c r="A10" s="49" t="s">
        <v>7</v>
      </c>
      <c r="B10" s="16">
        <f>90*B7/B9</f>
        <v>0</v>
      </c>
      <c r="C10" s="18"/>
      <c r="D10" s="52"/>
      <c r="E10" s="54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0">
        <f>B10%</f>
        <v>0</v>
      </c>
      <c r="C11" s="28"/>
      <c r="D11" s="55"/>
      <c r="E11" s="53" t="s">
        <v>27</v>
      </c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8">
        <f>B6*B11</f>
        <v>0</v>
      </c>
      <c r="C12" s="19"/>
      <c r="D12" s="56"/>
      <c r="E12" s="53">
        <v>305</v>
      </c>
      <c r="F12">
        <f>20+18+12</f>
        <v>50</v>
      </c>
      <c r="G12" s="13">
        <f>F12+E12</f>
        <v>355</v>
      </c>
      <c r="H12" s="23"/>
      <c r="I12" s="23">
        <v>355</v>
      </c>
      <c r="J12" s="25">
        <v>668</v>
      </c>
      <c r="K12" s="25">
        <f>J12/I12</f>
        <v>1.8816901408450704</v>
      </c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8">
        <f>B6-B12</f>
        <v>2600</v>
      </c>
      <c r="C13" s="19"/>
      <c r="D13" s="57"/>
      <c r="E13" s="43"/>
      <c r="G13" s="13">
        <v>13000</v>
      </c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8">
        <f>B5</f>
        <v>11400</v>
      </c>
      <c r="C14" s="17"/>
      <c r="D14" s="40"/>
      <c r="E14" s="46"/>
      <c r="F14" s="6"/>
      <c r="G14" s="13">
        <f>G13*G12</f>
        <v>4615000</v>
      </c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8">
        <f>B14+B13</f>
        <v>14000</v>
      </c>
      <c r="C15" s="17"/>
      <c r="D15" s="40"/>
      <c r="E15" s="43"/>
      <c r="F15" s="6"/>
      <c r="G15" s="13">
        <f>G14/328</f>
        <v>14070.121951219513</v>
      </c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328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1">
        <f>B15*B16</f>
        <v>4592000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26</v>
      </c>
      <c r="B18" s="51">
        <f>B17*0.98</f>
        <v>4500160</v>
      </c>
      <c r="C18" s="20">
        <f>B18*80%</f>
        <v>3600128</v>
      </c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51">
        <f>B17*0.8</f>
        <v>3673600</v>
      </c>
      <c r="C19" s="20"/>
      <c r="D19" s="40"/>
      <c r="E19" s="41"/>
      <c r="F19" s="42"/>
      <c r="G19" s="41"/>
      <c r="H19" s="43"/>
      <c r="M19" s="5"/>
      <c r="N19" s="6"/>
    </row>
    <row r="20" spans="1:14" ht="18.75" x14ac:dyDescent="0.3">
      <c r="A20" s="16" t="s">
        <v>12</v>
      </c>
      <c r="B20" s="17">
        <f>361*B4</f>
        <v>938600</v>
      </c>
      <c r="C20" s="17"/>
      <c r="D20" s="40"/>
      <c r="E20" s="44"/>
      <c r="F20" s="44"/>
      <c r="G20" s="45"/>
      <c r="H20" s="46"/>
    </row>
    <row r="21" spans="1:14" ht="16.5" x14ac:dyDescent="0.3">
      <c r="A21" s="16" t="s">
        <v>16</v>
      </c>
      <c r="B21" s="17">
        <f>B17*0.03/12</f>
        <v>11480</v>
      </c>
      <c r="C21" s="30"/>
      <c r="D21" s="40"/>
      <c r="E21" s="43"/>
      <c r="F21" s="41"/>
      <c r="G21" s="46"/>
      <c r="H21" s="46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253</v>
      </c>
      <c r="C27" s="8">
        <f>B27*1.1</f>
        <v>278.3</v>
      </c>
      <c r="D27" s="8"/>
      <c r="E27" s="8">
        <v>3650000</v>
      </c>
      <c r="F27" s="10">
        <f t="shared" ref="F27:F30" si="0">E27/B27</f>
        <v>14426.877470355732</v>
      </c>
      <c r="G27" s="10">
        <f>E27/C27</f>
        <v>13115.343154868846</v>
      </c>
      <c r="H27" s="10" t="e">
        <f>E27/D27</f>
        <v>#DIV/0!</v>
      </c>
      <c r="I27" s="8">
        <f>C27/B27</f>
        <v>1.1000000000000001</v>
      </c>
      <c r="J27" s="15"/>
    </row>
    <row r="28" spans="1:14" x14ac:dyDescent="0.25">
      <c r="B28" s="9">
        <v>489</v>
      </c>
      <c r="C28" s="8">
        <f>B28*1.1</f>
        <v>537.90000000000009</v>
      </c>
      <c r="D28" s="8"/>
      <c r="E28" s="8">
        <v>6698000</v>
      </c>
      <c r="F28" s="10">
        <f t="shared" si="0"/>
        <v>13697.341513292433</v>
      </c>
      <c r="G28" s="10">
        <f t="shared" ref="G28:G30" si="1">E28/C28</f>
        <v>12452.128648447664</v>
      </c>
      <c r="H28" s="10" t="e">
        <f>E28/#REF!</f>
        <v>#REF!</v>
      </c>
      <c r="I28" s="8">
        <f>C28/B28</f>
        <v>1.1000000000000001</v>
      </c>
    </row>
    <row r="29" spans="1:14" x14ac:dyDescent="0.25">
      <c r="B29" s="9">
        <v>438</v>
      </c>
      <c r="C29" s="8">
        <f>B29*1.1</f>
        <v>481.8</v>
      </c>
      <c r="D29" s="8"/>
      <c r="E29" s="10">
        <v>6000000</v>
      </c>
      <c r="F29" s="10">
        <f t="shared" si="0"/>
        <v>13698.630136986301</v>
      </c>
      <c r="G29" s="10">
        <f t="shared" si="1"/>
        <v>12453.300124533002</v>
      </c>
      <c r="H29" s="10"/>
      <c r="I29" s="8">
        <f>C29/B29</f>
        <v>1.1000000000000001</v>
      </c>
    </row>
    <row r="30" spans="1:14" x14ac:dyDescent="0.25">
      <c r="B30" s="9">
        <f>D30/1.8</f>
        <v>371.11111111111109</v>
      </c>
      <c r="C30" s="8">
        <f>B30*1.1</f>
        <v>408.22222222222223</v>
      </c>
      <c r="D30" s="8">
        <v>668</v>
      </c>
      <c r="E30" s="10">
        <v>4600000</v>
      </c>
      <c r="F30" s="10">
        <f t="shared" si="0"/>
        <v>12395.209580838324</v>
      </c>
      <c r="G30" s="10">
        <f t="shared" si="1"/>
        <v>11268.372346216658</v>
      </c>
      <c r="H30" s="10"/>
      <c r="I30" s="8"/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 t="s">
        <v>15</v>
      </c>
      <c r="C32" s="8" t="s">
        <v>20</v>
      </c>
      <c r="D32" s="8" t="s">
        <v>24</v>
      </c>
      <c r="E32" s="8" t="s">
        <v>11</v>
      </c>
      <c r="F32" s="8" t="s">
        <v>17</v>
      </c>
      <c r="G32" s="8" t="s">
        <v>18</v>
      </c>
    </row>
    <row r="33" spans="2:11" x14ac:dyDescent="0.25">
      <c r="B33" s="59">
        <f>30*10.764</f>
        <v>322.91999999999996</v>
      </c>
      <c r="C33" s="60">
        <f>B33*1.1</f>
        <v>355.21199999999999</v>
      </c>
      <c r="D33" s="60"/>
      <c r="E33" s="60">
        <v>3850000</v>
      </c>
      <c r="F33" s="60">
        <f>E33/B33</f>
        <v>11922.457574631489</v>
      </c>
      <c r="G33" s="60">
        <f>E33/C33</f>
        <v>10838.597795119535</v>
      </c>
      <c r="H33" s="40"/>
      <c r="I33" s="61">
        <f>B15/F33</f>
        <v>1.1742545454545452</v>
      </c>
    </row>
    <row r="34" spans="2:11" x14ac:dyDescent="0.25">
      <c r="B34" s="60">
        <f>40.67*10.764</f>
        <v>437.77188000000001</v>
      </c>
      <c r="C34" s="60">
        <f>B34*1.1</f>
        <v>481.54906800000003</v>
      </c>
      <c r="D34" s="60"/>
      <c r="E34" s="60">
        <v>4490000</v>
      </c>
      <c r="F34" s="60">
        <f>E34/B34</f>
        <v>10256.483353841732</v>
      </c>
      <c r="G34" s="60">
        <f>E34/C34</f>
        <v>9324.0757762197554</v>
      </c>
      <c r="H34" s="40"/>
      <c r="I34" s="61">
        <f>B15/F34</f>
        <v>1.364990271714922</v>
      </c>
      <c r="K34" s="6"/>
    </row>
    <row r="35" spans="2:11" x14ac:dyDescent="0.25">
      <c r="B35" s="60">
        <f>25*10.764</f>
        <v>269.09999999999997</v>
      </c>
      <c r="C35" s="60">
        <f>B35*1.1</f>
        <v>296.01</v>
      </c>
      <c r="D35" s="60"/>
      <c r="E35" s="60">
        <v>3500000</v>
      </c>
      <c r="F35" s="60">
        <f>E35/B35</f>
        <v>13006.317354143443</v>
      </c>
      <c r="G35" s="60">
        <f>E35/C35</f>
        <v>11823.924867403128</v>
      </c>
      <c r="H35" s="40"/>
      <c r="I35" s="61">
        <f>B15/F35</f>
        <v>1.0763999999999998</v>
      </c>
    </row>
    <row r="36" spans="2:11" ht="15.75" x14ac:dyDescent="0.25">
      <c r="B36" s="62">
        <f>30*10.764</f>
        <v>322.91999999999996</v>
      </c>
      <c r="C36" s="60">
        <f>B36*1.1</f>
        <v>355.21199999999999</v>
      </c>
      <c r="D36" s="60"/>
      <c r="E36" s="60">
        <v>3800000</v>
      </c>
      <c r="F36" s="60">
        <f>E36/B36</f>
        <v>11767.620463272639</v>
      </c>
      <c r="G36" s="60">
        <f>E36/C36</f>
        <v>10697.836784793308</v>
      </c>
      <c r="H36" s="60"/>
      <c r="I36" s="61">
        <f>B15/F36</f>
        <v>1.1897052631578946</v>
      </c>
    </row>
    <row r="37" spans="2:11" ht="15.75" x14ac:dyDescent="0.25">
      <c r="B37" s="63"/>
      <c r="C37" s="59"/>
      <c r="D37" s="60"/>
      <c r="E37" s="60"/>
      <c r="F37" s="60"/>
      <c r="G37" s="60"/>
      <c r="H37" s="60"/>
      <c r="I37" s="46"/>
    </row>
    <row r="38" spans="2:11" ht="15.75" x14ac:dyDescent="0.25">
      <c r="B38" s="37"/>
      <c r="C38" s="9"/>
      <c r="D38" s="8"/>
      <c r="E38" s="8"/>
      <c r="F38" s="8"/>
      <c r="G38" s="8"/>
      <c r="H38" s="8"/>
    </row>
    <row r="39" spans="2:11" ht="15.75" x14ac:dyDescent="0.25">
      <c r="B39" s="22"/>
      <c r="C39" s="7"/>
      <c r="D39" s="39"/>
    </row>
    <row r="40" spans="2:11" ht="15.75" x14ac:dyDescent="0.25">
      <c r="B40" s="22"/>
      <c r="C40" s="7"/>
    </row>
    <row r="60" spans="3:5" x14ac:dyDescent="0.25">
      <c r="C60" s="6"/>
      <c r="D60" s="6"/>
      <c r="E6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2025-02-18T05:54:40Z</dcterms:modified>
</cp:coreProperties>
</file>