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Opera House\Guru Rajendra Metals Pvt Ltd\"/>
    </mc:Choice>
  </mc:AlternateContent>
  <xr:revisionPtr revIDLastSave="0" documentId="13_ncr:1_{26BC5D4C-4338-4351-910C-2ABEE1C1D025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I22" i="4" s="1"/>
  <c r="R40" i="4"/>
  <c r="R39" i="4"/>
  <c r="R38" i="4"/>
  <c r="Q40" i="4"/>
  <c r="Q8" i="4" l="1"/>
  <c r="U9" i="4"/>
  <c r="U10" i="4"/>
  <c r="U11" i="4"/>
  <c r="U12" i="4"/>
  <c r="U13" i="4"/>
  <c r="T8" i="4"/>
  <c r="U7" i="4"/>
  <c r="T7" i="4"/>
  <c r="P7" i="4"/>
  <c r="N19" i="4"/>
  <c r="J19" i="4"/>
  <c r="Q38" i="4"/>
  <c r="Q36" i="4"/>
  <c r="Q35" i="4"/>
  <c r="Q34" i="4"/>
  <c r="Q33" i="4"/>
  <c r="Q31" i="4"/>
  <c r="Q24" i="4"/>
  <c r="Q25" i="4"/>
  <c r="Q26" i="4"/>
  <c r="Q27" i="4"/>
  <c r="Q28" i="4"/>
  <c r="Q29" i="4"/>
  <c r="Q30" i="4"/>
  <c r="Q23" i="4"/>
  <c r="J30" i="4"/>
  <c r="Q12" i="4" l="1"/>
  <c r="P12" i="4"/>
  <c r="P11" i="4"/>
  <c r="P10" i="4"/>
  <c r="P9" i="4"/>
  <c r="P8" i="4"/>
  <c r="Q7" i="4"/>
  <c r="P6" i="4"/>
  <c r="P5" i="4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U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<sst xmlns="http://schemas.openxmlformats.org/spreadsheetml/2006/main" count="32" uniqueCount="28">
  <si>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</si>
  <si>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</si>
  <si>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</si>
  <si>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</si>
  <si>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</si>
  <si>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</si>
  <si>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</si>
  <si>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</si>
  <si>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</si>
  <si>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</si>
  <si>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</si>
  <si>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</si>
  <si>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</si>
  <si>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1204, 12th Floor, Wing - A, Shiv Tapi Apartments , Harishchandra Goregaonkar Marg, Girgaum, Mumbai - 400004,</t>
  </si>
  <si>
    <t>agreement - 24.08.2004</t>
  </si>
  <si>
    <t>av</t>
  </si>
  <si>
    <t>sd</t>
  </si>
  <si>
    <t>rd</t>
  </si>
  <si>
    <t>ca</t>
  </si>
  <si>
    <t>fmv</t>
  </si>
  <si>
    <t>mca</t>
  </si>
  <si>
    <t>fb</t>
  </si>
  <si>
    <t>db</t>
  </si>
  <si>
    <t>bua</t>
  </si>
  <si>
    <t>rate on bua</t>
  </si>
  <si>
    <t>shiv tapi</t>
  </si>
  <si>
    <t>oc - 2004</t>
  </si>
  <si>
    <t>40000 to 45000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</si>
</sst>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</xdr:colOff>
      <xdr:row>16</xdr:row>
      <xdr:rowOff>123825</xdr:rowOff>
    </xdr:from>
    <xdr:to>
      <xdr:col>31</xdr:col>
      <xdr:colOff>429748</xdr:colOff>
      <xdr:row>40</xdr:row>
      <xdr:rowOff>10147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61674-0492-4398-9892-7A709692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3743325"/>
          <a:ext cx="8049748" cy="44583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FAAF25-416D-4F2F-81D8-23406AE2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C0DE7-E7AA-4AAA-8D9F-21FB49B2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B6F8E-FD6E-4A79-9401-0D082323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0D828E-B32F-4051-B418-03DFF80B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C436C-B104-4F01-9529-A8AE180A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B08DC-73C8-4C44-9E9B-8B0ED46C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7E327-DA56-43E2-B5A2-985191421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C5FDCC-B736-4599-B751-5B44324D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14CBB-629F-4D7F-BE89-5861C0D8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A10" zoomScaleNormal="100" workbookViewId="0">
      <selection activeCell="U42" sqref="U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4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1200</v>
      </c>
      <c r="C2" s="4">
        <f>B2*1.2</f>
        <v>1440</v>
      </c>
      <c r="D2" s="4">
        <f t="shared" ref="D2:D13" si="2">C2*1.2</f>
        <v>1728</v>
      </c>
      <c r="E2" s="5">
        <f t="shared" ref="E2:E13" si="3">R2</f>
        <v>100000000</v>
      </c>
      <c r="F2" s="10">
        <f t="shared" ref="F2:F13" si="4">ROUND((E2/B2),0)</f>
        <v>83333</v>
      </c>
      <c r="G2" s="15">
        <f t="shared" ref="G2:G13" si="5">ROUND((E2/C2),0)</f>
        <v>69444</v>
      </c>
      <c r="H2" s="10">
        <f t="shared" ref="H2:H13" si="6">ROUND((E2/D2),0)</f>
        <v>57870</v>
      </c>
      <c r="I2" s="4" t="e">
        <f>#REF!</f>
        <v>#REF!</v>
      </c>
      <c r="J2" s="4" t="str">
        <f t="shared" ref="J2:J13" si="7">S2</f>
        <v>shiv tapi</v>
      </c>
      <c r="O2">
        <v>0</v>
      </c>
      <c r="P2">
        <f t="shared" ref="P2:P12" si="8">O2/1.2</f>
        <v>0</v>
      </c>
      <c r="Q2">
        <v>1200</v>
      </c>
      <c r="R2" s="2">
        <v>100000000</v>
      </c>
      <c r="S2" s="8" t="s">
        <v>25</v>
      </c>
      <c r="T2" s="8"/>
    </row>
    <row r="3" spans="1:21" x14ac:dyDescent="0.25">
      <c r="A3" s="4">
        <f t="shared" si="0"/>
        <v>0</v>
      </c>
      <c r="B3" s="4">
        <f t="shared" si="1"/>
        <v>1036.1111111111113</v>
      </c>
      <c r="C3" s="4">
        <f t="shared" ref="C3:C15" si="9">B3*1.2</f>
        <v>1243.3333333333335</v>
      </c>
      <c r="D3" s="4">
        <f t="shared" si="2"/>
        <v>1492.0000000000002</v>
      </c>
      <c r="E3" s="5">
        <f t="shared" si="3"/>
        <v>113800000</v>
      </c>
      <c r="F3" s="10">
        <f t="shared" si="4"/>
        <v>109834</v>
      </c>
      <c r="G3" s="15">
        <f t="shared" si="5"/>
        <v>91528</v>
      </c>
      <c r="H3" s="10">
        <f t="shared" si="6"/>
        <v>76273</v>
      </c>
      <c r="I3" s="4" t="e">
        <f>#REF!</f>
        <v>#REF!</v>
      </c>
      <c r="J3" s="4">
        <f t="shared" si="7"/>
        <v>0</v>
      </c>
      <c r="O3">
        <v>1492</v>
      </c>
      <c r="P3">
        <f t="shared" si="8"/>
        <v>1243.3333333333335</v>
      </c>
      <c r="Q3">
        <f t="shared" ref="Q3:Q12" si="10">P3/1.2</f>
        <v>1036.1111111111113</v>
      </c>
      <c r="R3" s="2">
        <v>113800000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1100</v>
      </c>
      <c r="C4" s="4">
        <f t="shared" si="9"/>
        <v>1320</v>
      </c>
      <c r="D4" s="4">
        <f t="shared" si="2"/>
        <v>1584</v>
      </c>
      <c r="E4" s="5">
        <f t="shared" si="3"/>
        <v>60000000</v>
      </c>
      <c r="F4" s="10">
        <f t="shared" si="4"/>
        <v>54545</v>
      </c>
      <c r="G4" s="10">
        <f t="shared" si="5"/>
        <v>45455</v>
      </c>
      <c r="H4" s="10">
        <f t="shared" si="6"/>
        <v>37879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1100</v>
      </c>
      <c r="R4" s="2">
        <v>60000000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1700</v>
      </c>
      <c r="C5" s="4">
        <f t="shared" si="9"/>
        <v>2040</v>
      </c>
      <c r="D5" s="4">
        <f t="shared" si="2"/>
        <v>2448</v>
      </c>
      <c r="E5" s="5">
        <f t="shared" si="3"/>
        <v>105000000</v>
      </c>
      <c r="F5" s="10">
        <f t="shared" si="4"/>
        <v>61765</v>
      </c>
      <c r="G5" s="10">
        <f t="shared" si="5"/>
        <v>51471</v>
      </c>
      <c r="H5" s="10">
        <f t="shared" si="6"/>
        <v>42892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1700</v>
      </c>
      <c r="R5" s="2">
        <v>105000000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927</v>
      </c>
      <c r="C6" s="4">
        <f t="shared" si="9"/>
        <v>1112.3999999999999</v>
      </c>
      <c r="D6" s="4">
        <f t="shared" si="2"/>
        <v>1334.8799999999999</v>
      </c>
      <c r="E6" s="5">
        <f t="shared" si="3"/>
        <v>65000000</v>
      </c>
      <c r="F6" s="10">
        <f t="shared" si="4"/>
        <v>70119</v>
      </c>
      <c r="G6" s="10">
        <f t="shared" si="5"/>
        <v>58432</v>
      </c>
      <c r="H6" s="10">
        <f t="shared" si="6"/>
        <v>48694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927</v>
      </c>
      <c r="R6" s="2">
        <v>65000000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4396.1072999999997</v>
      </c>
      <c r="C7" s="4">
        <f t="shared" si="9"/>
        <v>5275.3287599999994</v>
      </c>
      <c r="D7" s="4">
        <f t="shared" si="2"/>
        <v>6330.3945119999989</v>
      </c>
      <c r="E7" s="5">
        <f t="shared" si="3"/>
        <v>230000000</v>
      </c>
      <c r="F7" s="10">
        <f t="shared" si="4"/>
        <v>52319</v>
      </c>
      <c r="G7" s="10">
        <f t="shared" si="5"/>
        <v>43599</v>
      </c>
      <c r="H7" s="10">
        <f t="shared" si="6"/>
        <v>36333</v>
      </c>
      <c r="I7" s="4" t="e">
        <f>#REF!</f>
        <v>#REF!</v>
      </c>
      <c r="J7" s="4">
        <f t="shared" si="7"/>
        <v>2</v>
      </c>
      <c r="O7">
        <v>0</v>
      </c>
      <c r="P7">
        <f>490.09*10.764</f>
        <v>5275.3287599999994</v>
      </c>
      <c r="Q7">
        <f t="shared" si="10"/>
        <v>4396.1072999999997</v>
      </c>
      <c r="R7" s="2">
        <v>230000000</v>
      </c>
      <c r="S7" s="8">
        <v>2</v>
      </c>
      <c r="T7" s="16">
        <f>R7+1150000+30000</f>
        <v>231180000</v>
      </c>
      <c r="U7">
        <f>T7/P7</f>
        <v>43822.861193583703</v>
      </c>
    </row>
    <row r="8" spans="1:21" x14ac:dyDescent="0.25">
      <c r="A8" s="4">
        <f t="shared" si="0"/>
        <v>0</v>
      </c>
      <c r="B8" s="4">
        <f t="shared" si="1"/>
        <v>1101</v>
      </c>
      <c r="C8" s="4">
        <f t="shared" si="9"/>
        <v>1321.2</v>
      </c>
      <c r="D8" s="4">
        <f t="shared" si="2"/>
        <v>1585.44</v>
      </c>
      <c r="E8" s="5">
        <f t="shared" si="3"/>
        <v>72000000</v>
      </c>
      <c r="F8" s="10">
        <f t="shared" si="4"/>
        <v>65395</v>
      </c>
      <c r="G8" s="15">
        <f t="shared" si="5"/>
        <v>54496</v>
      </c>
      <c r="H8" s="10">
        <f t="shared" si="6"/>
        <v>45413</v>
      </c>
      <c r="I8" s="4" t="e">
        <f>#REF!</f>
        <v>#REF!</v>
      </c>
      <c r="J8" s="4">
        <f t="shared" si="7"/>
        <v>17</v>
      </c>
      <c r="O8">
        <v>0</v>
      </c>
      <c r="P8">
        <f t="shared" si="8"/>
        <v>0</v>
      </c>
      <c r="Q8">
        <f>610+491</f>
        <v>1101</v>
      </c>
      <c r="R8" s="2">
        <v>72000000</v>
      </c>
      <c r="S8" s="8">
        <v>17</v>
      </c>
      <c r="T8" s="16">
        <f>R8+4320000+30000</f>
        <v>76350000</v>
      </c>
      <c r="U8">
        <f>T8/C8</f>
        <v>57788.374205267937</v>
      </c>
    </row>
    <row r="9" spans="1:21" x14ac:dyDescent="0.25">
      <c r="A9" s="4">
        <f t="shared" si="0"/>
        <v>0</v>
      </c>
      <c r="B9" s="4">
        <f t="shared" si="1"/>
        <v>780</v>
      </c>
      <c r="C9" s="4">
        <f t="shared" si="9"/>
        <v>936</v>
      </c>
      <c r="D9" s="4">
        <f t="shared" si="2"/>
        <v>1123.2</v>
      </c>
      <c r="E9" s="5">
        <f t="shared" si="3"/>
        <v>32500000</v>
      </c>
      <c r="F9" s="10">
        <f t="shared" si="4"/>
        <v>41667</v>
      </c>
      <c r="G9" s="10">
        <f t="shared" si="5"/>
        <v>34722</v>
      </c>
      <c r="H9" s="10">
        <f t="shared" si="6"/>
        <v>28935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780</v>
      </c>
      <c r="R9" s="2">
        <v>32500000</v>
      </c>
      <c r="S9" s="8"/>
      <c r="T9" s="8"/>
      <c r="U9" t="e">
        <f t="shared" ref="U9:U13" si="11">T9/P9</f>
        <v>#DIV/0!</v>
      </c>
    </row>
    <row r="10" spans="1:21" x14ac:dyDescent="0.25">
      <c r="A10" s="4">
        <f t="shared" si="0"/>
        <v>0</v>
      </c>
      <c r="B10" s="4">
        <f t="shared" si="1"/>
        <v>620</v>
      </c>
      <c r="C10" s="4">
        <f t="shared" si="9"/>
        <v>744</v>
      </c>
      <c r="D10" s="4">
        <f t="shared" si="2"/>
        <v>892.8</v>
      </c>
      <c r="E10" s="5">
        <f t="shared" si="3"/>
        <v>44500000</v>
      </c>
      <c r="F10" s="10">
        <f t="shared" si="4"/>
        <v>71774</v>
      </c>
      <c r="G10" s="10">
        <f t="shared" si="5"/>
        <v>59812</v>
      </c>
      <c r="H10" s="10">
        <f t="shared" si="6"/>
        <v>49843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620</v>
      </c>
      <c r="R10" s="2">
        <v>44500000</v>
      </c>
      <c r="S10" s="8"/>
      <c r="T10" s="8"/>
      <c r="U10" t="e">
        <f t="shared" si="11"/>
        <v>#DIV/0!</v>
      </c>
    </row>
    <row r="11" spans="1:21" x14ac:dyDescent="0.25">
      <c r="A11" s="4">
        <f t="shared" si="0"/>
        <v>0</v>
      </c>
      <c r="B11" s="4">
        <f t="shared" si="1"/>
        <v>890</v>
      </c>
      <c r="C11" s="4">
        <f t="shared" si="9"/>
        <v>1068</v>
      </c>
      <c r="D11" s="4">
        <f t="shared" si="2"/>
        <v>1281.5999999999999</v>
      </c>
      <c r="E11" s="5">
        <f t="shared" si="3"/>
        <v>70000000</v>
      </c>
      <c r="F11" s="10">
        <f t="shared" si="4"/>
        <v>78652</v>
      </c>
      <c r="G11" s="15">
        <f t="shared" si="5"/>
        <v>65543</v>
      </c>
      <c r="H11" s="10">
        <f t="shared" si="6"/>
        <v>54619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890</v>
      </c>
      <c r="R11" s="2">
        <v>70000000</v>
      </c>
      <c r="S11" s="8"/>
      <c r="T11" s="8"/>
      <c r="U11" t="e">
        <f t="shared" si="11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  <c r="U12" t="e">
        <f t="shared" si="11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U13" t="e">
        <f t="shared" si="11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18</v>
      </c>
      <c r="I18">
        <v>732</v>
      </c>
    </row>
    <row r="19" spans="7:24" x14ac:dyDescent="0.25">
      <c r="H19" t="s">
        <v>23</v>
      </c>
      <c r="I19">
        <v>879</v>
      </c>
      <c r="J19">
        <f>81.65*10.764</f>
        <v>878.88059999999996</v>
      </c>
      <c r="N19">
        <f>J19/I18</f>
        <v>1.2006565573770491</v>
      </c>
    </row>
    <row r="20" spans="7:24" x14ac:dyDescent="0.25">
      <c r="H20" t="s">
        <v>24</v>
      </c>
      <c r="I20">
        <v>66700</v>
      </c>
    </row>
    <row r="21" spans="7:24" x14ac:dyDescent="0.25">
      <c r="H21" t="s">
        <v>19</v>
      </c>
      <c r="I21">
        <f>I20*I19</f>
        <v>58629300</v>
      </c>
    </row>
    <row r="22" spans="7:24" x14ac:dyDescent="0.25">
      <c r="G22" s="6"/>
      <c r="H22" s="6"/>
      <c r="I22">
        <f>I21*90%</f>
        <v>52766370</v>
      </c>
      <c r="O22" t="s">
        <v>20</v>
      </c>
    </row>
    <row r="23" spans="7:24" x14ac:dyDescent="0.25">
      <c r="J23" t="s">
        <v>26</v>
      </c>
      <c r="O23">
        <v>10.6</v>
      </c>
      <c r="P23">
        <v>17.399999999999999</v>
      </c>
      <c r="Q23">
        <f>P23*O23</f>
        <v>184.43999999999997</v>
      </c>
    </row>
    <row r="24" spans="7:24" x14ac:dyDescent="0.25">
      <c r="O24">
        <v>10.5</v>
      </c>
      <c r="P24" s="11">
        <v>8.77</v>
      </c>
      <c r="Q24">
        <f t="shared" ref="Q24:Q30" si="22">P24*O24</f>
        <v>92.084999999999994</v>
      </c>
      <c r="R24" s="13"/>
      <c r="T24" s="11"/>
      <c r="U24" s="11"/>
      <c r="V24" s="11"/>
      <c r="W24" s="11"/>
      <c r="X24" s="11"/>
    </row>
    <row r="25" spans="7:24" x14ac:dyDescent="0.25">
      <c r="J25" t="s">
        <v>27</v>
      </c>
      <c r="O25">
        <v>8.02</v>
      </c>
      <c r="P25" s="11">
        <v>9.4600000000000009</v>
      </c>
      <c r="Q25">
        <f t="shared" si="22"/>
        <v>75.869200000000006</v>
      </c>
      <c r="R25" s="14"/>
      <c r="T25" s="14"/>
      <c r="U25" s="14"/>
      <c r="V25" s="11"/>
      <c r="W25" s="11"/>
      <c r="X25" s="11"/>
    </row>
    <row r="26" spans="7:24" x14ac:dyDescent="0.25">
      <c r="I26" t="s">
        <v>14</v>
      </c>
      <c r="O26">
        <v>5.3</v>
      </c>
      <c r="P26" s="11">
        <v>2.87</v>
      </c>
      <c r="Q26">
        <f t="shared" si="22"/>
        <v>15.211</v>
      </c>
      <c r="R26" s="11"/>
      <c r="T26" s="11"/>
      <c r="U26" s="11"/>
      <c r="V26" s="11"/>
      <c r="W26" s="11"/>
      <c r="X26" s="11"/>
    </row>
    <row r="27" spans="7:24" x14ac:dyDescent="0.25">
      <c r="I27" t="s">
        <v>15</v>
      </c>
      <c r="J27">
        <v>5500000</v>
      </c>
      <c r="O27">
        <v>15.7</v>
      </c>
      <c r="P27" s="11">
        <v>9.77</v>
      </c>
      <c r="Q27">
        <f t="shared" si="22"/>
        <v>153.38899999999998</v>
      </c>
      <c r="R27" s="11"/>
      <c r="T27" s="11"/>
      <c r="U27" s="11"/>
      <c r="V27" s="11"/>
      <c r="W27" s="11"/>
      <c r="X27" s="11"/>
    </row>
    <row r="28" spans="7:24" x14ac:dyDescent="0.25">
      <c r="I28" t="s">
        <v>16</v>
      </c>
      <c r="J28">
        <v>289000</v>
      </c>
      <c r="O28">
        <v>7.3</v>
      </c>
      <c r="P28" s="11">
        <v>4.3</v>
      </c>
      <c r="Q28">
        <f t="shared" si="22"/>
        <v>31.389999999999997</v>
      </c>
      <c r="R28" s="12"/>
      <c r="T28" s="12"/>
      <c r="U28" s="12"/>
      <c r="V28" s="11"/>
      <c r="W28" s="11"/>
      <c r="X28" s="11"/>
    </row>
    <row r="29" spans="7:24" x14ac:dyDescent="0.25">
      <c r="I29" t="s">
        <v>17</v>
      </c>
      <c r="J29">
        <v>30000</v>
      </c>
      <c r="O29">
        <v>13.2</v>
      </c>
      <c r="P29" s="11">
        <v>10.45</v>
      </c>
      <c r="Q29">
        <f t="shared" si="22"/>
        <v>137.93999999999997</v>
      </c>
      <c r="R29" s="11"/>
      <c r="T29" s="11"/>
      <c r="U29" s="11"/>
      <c r="V29" s="11"/>
      <c r="W29" s="11"/>
      <c r="X29" s="11"/>
    </row>
    <row r="30" spans="7:24" x14ac:dyDescent="0.25">
      <c r="J30">
        <f>SUM(J27:J29)</f>
        <v>5819000</v>
      </c>
      <c r="O30">
        <v>4.3</v>
      </c>
      <c r="P30" s="11">
        <v>7.3</v>
      </c>
      <c r="Q30">
        <f t="shared" si="22"/>
        <v>31.389999999999997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2">
        <f>SUM(Q23:Q30)</f>
        <v>721.71419999999989</v>
      </c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5:24" x14ac:dyDescent="0.25">
      <c r="N33" t="s">
        <v>21</v>
      </c>
      <c r="O33">
        <v>2</v>
      </c>
      <c r="P33" s="11">
        <v>9.18</v>
      </c>
      <c r="Q33" s="11">
        <f>P33*O33</f>
        <v>18.36</v>
      </c>
      <c r="R33" s="11"/>
      <c r="S33" s="6"/>
      <c r="T33" s="11"/>
      <c r="U33" s="11"/>
      <c r="V33" s="11"/>
      <c r="W33" s="11"/>
      <c r="X33" s="11"/>
    </row>
    <row r="34" spans="5:24" x14ac:dyDescent="0.25">
      <c r="N34" t="s">
        <v>22</v>
      </c>
      <c r="O34">
        <v>4.2</v>
      </c>
      <c r="P34" s="11">
        <v>14.1</v>
      </c>
      <c r="Q34" s="11">
        <f>P34*O34</f>
        <v>59.22</v>
      </c>
      <c r="R34" s="11"/>
    </row>
    <row r="35" spans="5:24" x14ac:dyDescent="0.25">
      <c r="N35" t="s">
        <v>22</v>
      </c>
      <c r="O35">
        <v>2</v>
      </c>
      <c r="P35" s="11">
        <v>8</v>
      </c>
      <c r="Q35" s="11">
        <f>P35*O35</f>
        <v>16</v>
      </c>
      <c r="R35" s="11"/>
      <c r="T35" s="6"/>
    </row>
    <row r="36" spans="5:24" x14ac:dyDescent="0.25">
      <c r="P36" s="11"/>
      <c r="Q36" s="12">
        <f>SUM(Q33:Q35)</f>
        <v>93.58</v>
      </c>
      <c r="R36" s="11"/>
      <c r="S36" s="6"/>
    </row>
    <row r="37" spans="5:24" x14ac:dyDescent="0.25">
      <c r="E37">
        <v>66700</v>
      </c>
    </row>
    <row r="38" spans="5:24" x14ac:dyDescent="0.25">
      <c r="Q38" s="6">
        <f>Q36+Q31</f>
        <v>815.29419999999993</v>
      </c>
      <c r="R38">
        <f>Q38*1.2</f>
        <v>978.35303999999985</v>
      </c>
    </row>
    <row r="39" spans="5:24" x14ac:dyDescent="0.25">
      <c r="Q39">
        <v>60000</v>
      </c>
      <c r="R39">
        <f>R38*Q39</f>
        <v>58701182.399999991</v>
      </c>
    </row>
    <row r="40" spans="5:24" x14ac:dyDescent="0.25">
      <c r="Q40">
        <f>Q39*Q38</f>
        <v>48917651.999999993</v>
      </c>
      <c r="R40">
        <f>R39/I19</f>
        <v>66781.777474402727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5" sqref="Q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2025-03-17T12:21:25Z</dcterms:modified>
</cp:coreProperties>
</file>