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D2A616C-A84B-4BB0-BE3D-AFE6407C8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1" i="1" l="1"/>
  <c r="G31" i="1"/>
  <c r="B18" i="1"/>
  <c r="C35" i="1"/>
  <c r="E34" i="1"/>
  <c r="C34" i="1"/>
  <c r="C33" i="1"/>
  <c r="B34" i="1"/>
  <c r="B33" i="1"/>
  <c r="C28" i="1"/>
  <c r="B20" i="1"/>
  <c r="F6" i="1"/>
  <c r="C27" i="1"/>
  <c r="H12" i="1"/>
  <c r="G12" i="1"/>
  <c r="I21" i="1"/>
  <c r="I20" i="1"/>
  <c r="I18" i="1"/>
  <c r="I17" i="1"/>
  <c r="I16" i="1"/>
  <c r="I15" i="1"/>
  <c r="I14" i="1"/>
  <c r="I13" i="1"/>
  <c r="I12" i="1"/>
  <c r="E6" i="1"/>
  <c r="F30" i="1" l="1"/>
  <c r="G30" i="1"/>
  <c r="G29" i="1"/>
  <c r="F29" i="1"/>
  <c r="I29" i="1"/>
  <c r="F36" i="1"/>
  <c r="F35" i="1" l="1"/>
  <c r="G36" i="1"/>
  <c r="H27" i="1" l="1"/>
  <c r="G28" i="1" l="1"/>
  <c r="F34" i="1"/>
  <c r="F33" i="1" l="1"/>
  <c r="G35" i="1" l="1"/>
  <c r="G34" i="1"/>
  <c r="G33" i="1"/>
  <c r="I28" i="1" l="1"/>
  <c r="B10" i="1"/>
  <c r="B11" i="1" s="1"/>
  <c r="B8" i="1"/>
  <c r="B6" i="1"/>
  <c r="B5" i="1"/>
  <c r="B14" i="1" s="1"/>
  <c r="B12" i="1" l="1"/>
  <c r="B13" i="1" s="1"/>
  <c r="B15" i="1" l="1"/>
  <c r="I33" i="1" s="1"/>
  <c r="I36" i="1" l="1"/>
  <c r="I34" i="1"/>
  <c r="I35" i="1"/>
  <c r="B17" i="1"/>
  <c r="B21" i="1" l="1"/>
  <c r="B19" i="1"/>
  <c r="F27" i="1"/>
  <c r="G27" i="1"/>
  <c r="F28" i="1"/>
  <c r="I27" i="1" l="1"/>
  <c r="H28" i="1" l="1"/>
  <c r="G3" i="1" l="1"/>
</calcChain>
</file>

<file path=xl/sharedStrings.xml><?xml version="1.0" encoding="utf-8"?>
<sst xmlns="http://schemas.openxmlformats.org/spreadsheetml/2006/main" count="38" uniqueCount="30">
  <si>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</si>
  <si>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</si>
  <si>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</si>
  <si>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</si>
  <si>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</si>
  <si>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</si>
  <si>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</si>
  <si>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</si>
  <si>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</si>
  <si>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</si>
  <si>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</si>
  <si>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</si>
  <si>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</si>
  <si>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</si>
  <si>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</si>
  <si>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</si>
  <si>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</si>
  <si>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</si>
  <si>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</si>
  <si>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</si>
  <si>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</si>
  <si>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</si>
  <si>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</si>
  <si>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</si>
  <si>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</si>
  <si>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</si>
  <si>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</t>
  </si>
  <si>
    <t>FB</t>
  </si>
  <si>
    <t>RV</t>
  </si>
  <si>
    <t>Area remark mentioned in the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</si>
</sst>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13</xdr:col>
      <xdr:colOff>514350</xdr:colOff>
      <xdr:row>43</xdr:row>
      <xdr:rowOff>163091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48E0F-BD16-9ABF-5A04-2EF79E926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8220075" cy="8354591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571500</xdr:colOff>
      <xdr:row>0</xdr:row>
      <xdr:rowOff>0</xdr:rowOff>
    </xdr:from>
    <xdr:to>
      <xdr:col>28</xdr:col>
      <xdr:colOff>533400</xdr:colOff>
      <xdr:row>37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7A3869-5E8D-ECDD-24AF-9EE26721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0"/>
          <a:ext cx="8496300" cy="707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Normal="100" workbookViewId="0">
      <selection activeCell="H21" sqref="H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3">
        <v>11000</v>
      </c>
      <c r="C3" s="17"/>
      <c r="D3" s="10"/>
      <c r="E3">
        <v>2024</v>
      </c>
      <c r="F3" s="3">
        <v>2025</v>
      </c>
      <c r="G3" s="4">
        <f>F3-E3</f>
        <v>1</v>
      </c>
      <c r="L3" s="3"/>
      <c r="M3" s="4"/>
    </row>
    <row r="4" spans="1:17" ht="33" x14ac:dyDescent="0.3">
      <c r="A4" s="44" t="s">
        <v>1</v>
      </c>
      <c r="B4" s="43">
        <v>2500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3">
        <f>B3-B4</f>
        <v>8500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3">
        <f>B4</f>
        <v>2500</v>
      </c>
      <c r="C6" s="17"/>
      <c r="D6" s="42"/>
      <c r="E6" s="6">
        <f>30.81*10.764</f>
        <v>331.63883999999996</v>
      </c>
      <c r="F6" s="3">
        <f>E6*1.1</f>
        <v>364.80272400000001</v>
      </c>
      <c r="G6" s="14"/>
      <c r="H6" s="6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47"/>
      <c r="E7" s="46"/>
      <c r="F7" s="3"/>
      <c r="G7" s="5"/>
      <c r="H7" s="6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47"/>
      <c r="E8" s="46"/>
      <c r="F8" s="3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7"/>
      <c r="E9" s="46"/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44" t="s">
        <v>7</v>
      </c>
      <c r="B10" s="16">
        <f>90*B7/B9</f>
        <v>0</v>
      </c>
      <c r="C10" s="18"/>
      <c r="D10" s="47"/>
      <c r="E10" s="4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5">
        <f>B10%</f>
        <v>0</v>
      </c>
      <c r="C11" s="28"/>
      <c r="D11" s="49"/>
      <c r="E11" s="46" t="s">
        <v>26</v>
      </c>
      <c r="F11" t="s">
        <v>27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3">
        <f>B6*B11</f>
        <v>0</v>
      </c>
      <c r="C12" s="19"/>
      <c r="D12" s="50"/>
      <c r="E12" s="46">
        <v>521</v>
      </c>
      <c r="F12">
        <v>32</v>
      </c>
      <c r="G12" s="13">
        <f>E12+F12</f>
        <v>553</v>
      </c>
      <c r="H12" s="35">
        <f>G12-E6</f>
        <v>221.36116000000004</v>
      </c>
      <c r="I12" s="7">
        <f>7.28*3.69</f>
        <v>26.863199999999999</v>
      </c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3">
        <f>B6-B12</f>
        <v>2500</v>
      </c>
      <c r="C13" s="19"/>
      <c r="D13" s="51"/>
      <c r="E13" s="6"/>
      <c r="G13" s="13"/>
      <c r="H13" s="35"/>
      <c r="I13" s="7">
        <f>10*10.71</f>
        <v>107.10000000000001</v>
      </c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3">
        <f>B5</f>
        <v>8500</v>
      </c>
      <c r="C14" s="17"/>
      <c r="D14" s="10"/>
      <c r="F14" s="6"/>
      <c r="G14" s="13"/>
      <c r="H14" s="23"/>
      <c r="I14" s="7">
        <f>10.07*3.32</f>
        <v>33.432400000000001</v>
      </c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3">
        <f>B14+B13</f>
        <v>11000</v>
      </c>
      <c r="C15" s="17"/>
      <c r="D15" s="10"/>
      <c r="E15" s="6"/>
      <c r="F15" s="6"/>
      <c r="G15" s="13"/>
      <c r="H15" s="25"/>
      <c r="I15" s="7">
        <f>10.26*6.65</f>
        <v>68.228999999999999</v>
      </c>
      <c r="J15" s="25"/>
      <c r="K15" s="25"/>
      <c r="L15" s="22"/>
      <c r="M15" s="4"/>
    </row>
    <row r="16" spans="1:17" ht="16.5" x14ac:dyDescent="0.3">
      <c r="A16" s="16" t="s">
        <v>21</v>
      </c>
      <c r="B16" s="29">
        <v>332</v>
      </c>
      <c r="C16" s="29"/>
      <c r="D16" s="8"/>
      <c r="E16" s="5"/>
      <c r="F16" s="5"/>
      <c r="G16" s="5"/>
      <c r="H16" s="6"/>
      <c r="I16" s="7">
        <f>6.6*3.6</f>
        <v>23.759999999999998</v>
      </c>
      <c r="M16" s="24"/>
    </row>
    <row r="17" spans="1:14" ht="16.5" x14ac:dyDescent="0.3">
      <c r="A17" s="16" t="s">
        <v>11</v>
      </c>
      <c r="B17" s="46">
        <f>B15*B16</f>
        <v>3652000</v>
      </c>
      <c r="C17" s="20"/>
      <c r="D17" s="10"/>
      <c r="E17" s="5" t="s">
        <v>29</v>
      </c>
      <c r="F17" s="27"/>
      <c r="G17" s="5"/>
      <c r="H17" s="6"/>
      <c r="I17" s="7">
        <f>9.14*14.4</f>
        <v>131.61600000000001</v>
      </c>
      <c r="M17" s="5"/>
      <c r="N17" s="6"/>
    </row>
    <row r="18" spans="1:14" ht="16.5" x14ac:dyDescent="0.3">
      <c r="A18" s="16" t="s">
        <v>28</v>
      </c>
      <c r="B18" s="46">
        <f>B17*0.9</f>
        <v>3286800</v>
      </c>
      <c r="C18" s="20"/>
      <c r="D18" s="10"/>
      <c r="E18" s="5"/>
      <c r="F18" s="27"/>
      <c r="G18" s="5"/>
      <c r="H18" s="6"/>
      <c r="I18" s="7">
        <f>3.5*9</f>
        <v>31.5</v>
      </c>
      <c r="M18" s="5"/>
      <c r="N18" s="6"/>
    </row>
    <row r="19" spans="1:14" ht="16.5" x14ac:dyDescent="0.3">
      <c r="A19" s="16" t="s">
        <v>23</v>
      </c>
      <c r="B19" s="46">
        <f>B17*0.8</f>
        <v>2921600</v>
      </c>
      <c r="C19" s="20"/>
      <c r="D19" s="10"/>
      <c r="E19" s="5"/>
      <c r="F19" s="27"/>
      <c r="G19" s="5"/>
      <c r="H19" s="6"/>
      <c r="I19" s="7"/>
      <c r="M19" s="5"/>
      <c r="N19" s="6"/>
    </row>
    <row r="20" spans="1:14" ht="18.75" x14ac:dyDescent="0.3">
      <c r="A20" s="16" t="s">
        <v>12</v>
      </c>
      <c r="B20" s="17">
        <f>365*B4</f>
        <v>912500</v>
      </c>
      <c r="C20" s="17"/>
      <c r="D20" s="10"/>
      <c r="E20" s="40"/>
      <c r="F20" s="40"/>
      <c r="G20" s="41"/>
      <c r="I20" s="7">
        <f>9*14.65</f>
        <v>131.85</v>
      </c>
    </row>
    <row r="21" spans="1:14" ht="16.5" x14ac:dyDescent="0.3">
      <c r="A21" s="16" t="s">
        <v>16</v>
      </c>
      <c r="B21" s="17">
        <f>B17*0.03/12</f>
        <v>9130</v>
      </c>
      <c r="C21" s="30"/>
      <c r="D21" s="10"/>
      <c r="E21" s="6"/>
      <c r="F21" s="5"/>
      <c r="I21">
        <f>SUM(I12:I20)</f>
        <v>554.35059999999999</v>
      </c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543</v>
      </c>
      <c r="C27" s="8">
        <f>B27*1.1</f>
        <v>597.30000000000007</v>
      </c>
      <c r="D27" s="8"/>
      <c r="E27" s="8">
        <v>4100000</v>
      </c>
      <c r="F27" s="10">
        <f t="shared" ref="F27:F31" si="0">E27/B27</f>
        <v>7550.644567219153</v>
      </c>
      <c r="G27" s="10">
        <f>E27/C27</f>
        <v>6864.2223338355925</v>
      </c>
      <c r="H27" s="10" t="e">
        <f>E27/D27</f>
        <v>#DIV/0!</v>
      </c>
      <c r="I27" s="8">
        <f>C27/B27</f>
        <v>1.1000000000000001</v>
      </c>
      <c r="J27" s="15"/>
    </row>
    <row r="28" spans="1:14" x14ac:dyDescent="0.25">
      <c r="B28" s="9">
        <v>364</v>
      </c>
      <c r="C28" s="8">
        <f>B28*1.1</f>
        <v>400.40000000000003</v>
      </c>
      <c r="D28" s="8"/>
      <c r="E28" s="8">
        <v>4285000</v>
      </c>
      <c r="F28" s="10">
        <f t="shared" si="0"/>
        <v>11771.978021978022</v>
      </c>
      <c r="G28" s="10">
        <f t="shared" ref="G28:G31" si="1">E28/C28</f>
        <v>10701.798201798201</v>
      </c>
      <c r="H28" s="10" t="e">
        <f>E28/#REF!</f>
        <v>#REF!</v>
      </c>
      <c r="I28" s="8">
        <f>C28/B28</f>
        <v>1.1000000000000001</v>
      </c>
    </row>
    <row r="29" spans="1:14" x14ac:dyDescent="0.25">
      <c r="B29" s="9">
        <v>495</v>
      </c>
      <c r="C29" s="8"/>
      <c r="D29" s="8"/>
      <c r="E29" s="10">
        <v>3800000</v>
      </c>
      <c r="F29" s="10">
        <f t="shared" si="0"/>
        <v>7676.7676767676767</v>
      </c>
      <c r="G29" s="10" t="e">
        <f t="shared" si="1"/>
        <v>#DIV/0!</v>
      </c>
      <c r="H29" s="10"/>
      <c r="I29" s="8">
        <f>C29/B29</f>
        <v>0</v>
      </c>
    </row>
    <row r="30" spans="1:14" x14ac:dyDescent="0.25">
      <c r="B30" s="9">
        <v>286</v>
      </c>
      <c r="C30" s="8"/>
      <c r="D30" s="8"/>
      <c r="E30" s="10">
        <v>3300000</v>
      </c>
      <c r="F30" s="10">
        <f t="shared" si="0"/>
        <v>11538.461538461539</v>
      </c>
      <c r="G30" s="10" t="e">
        <f t="shared" si="1"/>
        <v>#DIV/0!</v>
      </c>
      <c r="H30" s="10"/>
      <c r="I30" s="8"/>
    </row>
    <row r="31" spans="1:14" x14ac:dyDescent="0.25">
      <c r="B31" s="9">
        <v>665</v>
      </c>
      <c r="C31" s="8"/>
      <c r="D31" s="8"/>
      <c r="E31" s="10">
        <v>5900000</v>
      </c>
      <c r="F31" s="10">
        <f t="shared" si="0"/>
        <v>8872.1804511278187</v>
      </c>
      <c r="G31" s="10" t="e">
        <f t="shared" si="1"/>
        <v>#DIV/0!</v>
      </c>
      <c r="H31" s="10"/>
      <c r="I31" s="8"/>
    </row>
    <row r="32" spans="1:14" x14ac:dyDescent="0.25"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1" x14ac:dyDescent="0.25">
      <c r="B33" s="9">
        <f>30.81*10.764</f>
        <v>331.63883999999996</v>
      </c>
      <c r="C33" s="8">
        <f>B33*1.1</f>
        <v>364.80272400000001</v>
      </c>
      <c r="D33" s="8"/>
      <c r="E33" s="8">
        <v>3950000</v>
      </c>
      <c r="F33" s="8">
        <f>E33/B33</f>
        <v>11910.547027603885</v>
      </c>
      <c r="G33" s="8">
        <f>E33/C33</f>
        <v>10827.77002509444</v>
      </c>
      <c r="H33" s="10"/>
      <c r="I33" s="52">
        <f>B15/F33</f>
        <v>0.92355119999999991</v>
      </c>
    </row>
    <row r="34" spans="2:11" x14ac:dyDescent="0.25">
      <c r="B34" s="8">
        <f>25.4*10.764</f>
        <v>273.40559999999999</v>
      </c>
      <c r="C34" s="8">
        <f>B34*1.1</f>
        <v>300.74616000000003</v>
      </c>
      <c r="D34" s="8"/>
      <c r="E34" s="8">
        <f>2336449+140200+23400</f>
        <v>2500049</v>
      </c>
      <c r="F34" s="8">
        <f>E34/B34</f>
        <v>9144.1031200531379</v>
      </c>
      <c r="G34" s="8">
        <f>E34/C34</f>
        <v>8312.8210182301245</v>
      </c>
      <c r="H34" s="10"/>
      <c r="I34" s="52">
        <f>B15/F34</f>
        <v>1.2029610619631854</v>
      </c>
      <c r="K34" s="6"/>
    </row>
    <row r="35" spans="2:11" x14ac:dyDescent="0.25">
      <c r="B35" s="8">
        <v>332</v>
      </c>
      <c r="C35" s="8">
        <f>B35*1.1</f>
        <v>365.20000000000005</v>
      </c>
      <c r="D35" s="8"/>
      <c r="E35" s="8">
        <f>3556604</f>
        <v>3556604</v>
      </c>
      <c r="F35" s="8">
        <f>E35/B35</f>
        <v>10712.662650602409</v>
      </c>
      <c r="G35" s="8">
        <f>E35/C35</f>
        <v>9738.7842278203716</v>
      </c>
      <c r="H35" s="10"/>
      <c r="I35" s="52">
        <f>B15/F35</f>
        <v>1.0268222157991163</v>
      </c>
    </row>
    <row r="36" spans="2:11" ht="15.75" x14ac:dyDescent="0.25">
      <c r="B36" s="53"/>
      <c r="C36" s="8"/>
      <c r="D36" s="8"/>
      <c r="E36" s="8"/>
      <c r="F36" s="8" t="e">
        <f>E36/B36</f>
        <v>#DIV/0!</v>
      </c>
      <c r="G36" s="8" t="e">
        <f>E36/C36</f>
        <v>#DIV/0!</v>
      </c>
      <c r="H36" s="8"/>
      <c r="I36" s="52" t="e">
        <f>B15/F36</f>
        <v>#DIV/0!</v>
      </c>
    </row>
    <row r="37" spans="2:11" ht="15.75" x14ac:dyDescent="0.25">
      <c r="B37" s="37"/>
      <c r="C37" s="9"/>
      <c r="D37" s="8"/>
      <c r="E37" s="8"/>
      <c r="F37" s="8"/>
      <c r="G37" s="8"/>
      <c r="H37" s="8"/>
    </row>
    <row r="38" spans="2:11" ht="15.75" x14ac:dyDescent="0.25">
      <c r="B38" s="37"/>
      <c r="C38" s="9"/>
      <c r="D38" s="8"/>
      <c r="E38" s="8"/>
      <c r="F38" s="8"/>
      <c r="G38" s="8"/>
      <c r="H38" s="8"/>
    </row>
    <row r="39" spans="2:11" ht="15.75" x14ac:dyDescent="0.25">
      <c r="B39" s="22"/>
      <c r="C39" s="7"/>
      <c r="D39" s="39"/>
    </row>
    <row r="40" spans="2:11" ht="15.75" x14ac:dyDescent="0.25">
      <c r="B40" s="22"/>
      <c r="C40" s="7"/>
    </row>
    <row r="60" spans="3:5" x14ac:dyDescent="0.25">
      <c r="C60" s="6"/>
      <c r="D60" s="6"/>
      <c r="E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AH44" sqref="AH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2025-03-13T07:14:32Z</dcterms:modified>
</cp:coreProperties>
</file>