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NU SURENDRAN\LAND &amp; BUILDING - 2025\G.G.exports\"/>
    </mc:Choice>
  </mc:AlternateContent>
  <xr:revisionPtr revIDLastSave="0" documentId="13_ncr:1_{2564A41D-B6B7-4352-936A-9E5000E911B6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 VCIPL" sheetId="4" r:id="rId1"/>
    <sheet name="Sheet1" sheetId="5" r:id="rId2"/>
    <sheet name="Sheet2" sheetId="6" r:id="rId3"/>
    <sheet name="Sheet3" sheetId="7" r:id="rId4"/>
    <sheet name="Sheet4" sheetId="8" r:id="rId5"/>
    <sheet name="Sheet5" sheetId="9" r:id="rId6"/>
  </sheets>
  <calcPr calcId="191029"/>
</workbook>
</file>

<file path=xl/calcChain.xml><?xml version="1.0" encoding="utf-8"?>
<calcChain xmlns="http://schemas.openxmlformats.org/spreadsheetml/2006/main">
  <c r="C32" i="4" l="1"/>
  <c r="Q24" i="4"/>
  <c r="Q23" i="4"/>
  <c r="C37" i="4" l="1"/>
  <c r="O15" i="4" l="1"/>
  <c r="H15" i="4"/>
  <c r="I15" i="4" s="1"/>
  <c r="O9" i="4"/>
  <c r="H9" i="4"/>
  <c r="J9" i="4" s="1"/>
  <c r="K9" i="4" s="1"/>
  <c r="L9" i="4" s="1"/>
  <c r="N9" i="4" s="1"/>
  <c r="C16" i="4"/>
  <c r="C24" i="4"/>
  <c r="O11" i="4"/>
  <c r="O12" i="4"/>
  <c r="O13" i="4"/>
  <c r="O14" i="4"/>
  <c r="H11" i="4"/>
  <c r="J11" i="4" s="1"/>
  <c r="K11" i="4" s="1"/>
  <c r="L11" i="4" s="1"/>
  <c r="N11" i="4" s="1"/>
  <c r="H12" i="4"/>
  <c r="J12" i="4" s="1"/>
  <c r="K12" i="4" s="1"/>
  <c r="L12" i="4" s="1"/>
  <c r="N12" i="4" s="1"/>
  <c r="H13" i="4"/>
  <c r="J13" i="4" s="1"/>
  <c r="K13" i="4" s="1"/>
  <c r="L13" i="4" s="1"/>
  <c r="N13" i="4" s="1"/>
  <c r="H14" i="4"/>
  <c r="J14" i="4" s="1"/>
  <c r="I13" i="4" l="1"/>
  <c r="I12" i="4"/>
  <c r="J15" i="4"/>
  <c r="K15" i="4" s="1"/>
  <c r="L15" i="4" s="1"/>
  <c r="N15" i="4" s="1"/>
  <c r="I11" i="4"/>
  <c r="I14" i="4"/>
  <c r="M9" i="4"/>
  <c r="I9" i="4"/>
  <c r="Q16" i="9"/>
  <c r="Q16" i="8"/>
  <c r="Q17" i="7"/>
  <c r="Q16" i="6"/>
  <c r="M11" i="4" l="1"/>
  <c r="H10" i="4" l="1"/>
  <c r="I10" i="4" s="1"/>
  <c r="O10" i="4"/>
  <c r="O16" i="4" s="1"/>
  <c r="K14" i="4" l="1"/>
  <c r="L14" i="4" s="1"/>
  <c r="N14" i="4" s="1"/>
  <c r="J10" i="4"/>
  <c r="K10" i="4" s="1"/>
  <c r="L10" i="4" s="1"/>
  <c r="N10" i="4" l="1"/>
  <c r="M14" i="4"/>
  <c r="C4" i="4"/>
  <c r="C29" i="4" s="1"/>
  <c r="C36" i="4"/>
  <c r="M10" i="4" l="1"/>
  <c r="N16" i="4"/>
  <c r="C21" i="4"/>
  <c r="D4" i="4"/>
  <c r="M16" i="4" l="1"/>
  <c r="C30" i="4" l="1"/>
  <c r="C33" i="4" s="1"/>
  <c r="C34" i="4" l="1"/>
  <c r="C35" i="4"/>
</calcChain>
</file>

<file path=xl/sharedStrings.xml><?xml version="1.0" encoding="utf-8"?>
<sst xmlns="http://schemas.openxmlformats.org/spreadsheetml/2006/main" count="67" uniqueCount="55">
  <si>
    <t>Valuation Year</t>
  </si>
  <si>
    <t>Total Life of Structure</t>
  </si>
  <si>
    <t>% of the depreciation rate to be deducted</t>
  </si>
  <si>
    <t>% Value</t>
  </si>
  <si>
    <t>Rate</t>
  </si>
  <si>
    <t>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</si>
  <si>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</si>
  <si>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</si>
  <si>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</si>
  <si>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</si>
  <si>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</si>
  <si>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</si>
  <si>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</si>
  <si>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</si>
  <si>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</si>
  <si>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</si>
  <si>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Estimated Replacement Rate</t>
  </si>
  <si>
    <t>Age Of Build. In Years</t>
  </si>
  <si>
    <t>Balance Life of Structures in Years</t>
  </si>
  <si>
    <t>Depreciation</t>
  </si>
  <si>
    <t>Estimated Replacement Cost / Insurable Value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</si>
  <si>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</si>
  <si>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t>Total</t>
  </si>
  <si>
    <t>Interior and other Development</t>
  </si>
  <si>
    <t>Built up area</t>
  </si>
  <si>
    <t>Interior and Other Development</t>
  </si>
  <si>
    <t>Insurable Value</t>
  </si>
  <si>
    <t>Guideline Value</t>
  </si>
  <si>
    <t>(Sq. M.)</t>
  </si>
  <si>
    <t xml:space="preserve">Built Up Area </t>
  </si>
  <si>
    <t>Total Fair Market Value</t>
  </si>
  <si>
    <t xml:space="preserve"> </t>
  </si>
  <si>
    <t>Ground Floor</t>
  </si>
  <si>
    <t>RR Rate of 2024</t>
  </si>
  <si>
    <t>Year of Const.</t>
  </si>
  <si>
    <t>Particulars</t>
  </si>
  <si>
    <t>H. Ground Floor</t>
  </si>
  <si>
    <t>First Floor</t>
  </si>
  <si>
    <t>Third Floor</t>
  </si>
  <si>
    <t>Structures</t>
  </si>
  <si>
    <t>Floor</t>
  </si>
  <si>
    <t>Occupied By</t>
  </si>
  <si>
    <t>Specifications</t>
  </si>
  <si>
    <t>Description</t>
  </si>
  <si>
    <t>Sr. No.</t>
  </si>
  <si>
    <t>Basement</t>
  </si>
  <si>
    <t>Higher Ground Floor</t>
  </si>
  <si>
    <t>1st Floor</t>
  </si>
  <si>
    <t>2nd Floor</t>
  </si>
  <si>
    <t>3rd Floor</t>
  </si>
  <si>
    <t>Main Building Structure</t>
  </si>
  <si>
    <t>Fully Occupied by M/s. G. G. Exports</t>
  </si>
  <si>
    <t>Second Floor</t>
  </si>
  <si>
    <t>4th Floor</t>
  </si>
  <si>
    <t>Survey No. 1048/8 to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</si>
</sst>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8"/>
      <name val="Calibri"/>
      <family val="2"/>
      <scheme val="minor"/>
    </font>
    <font>
      <b/>
      <sz val="11"/>
      <name val="Rupee Foradian"/>
      <family val="2"/>
    </font>
    <font>
      <sz val="11"/>
      <color rgb="FF000000"/>
      <name val="Arial Narrow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7" fillId="0" borderId="1" xfId="0" applyNumberFormat="1" applyFont="1" applyBorder="1"/>
    <xf numFmtId="2" fontId="3" fillId="0" borderId="0" xfId="0" applyNumberFormat="1" applyFont="1"/>
    <xf numFmtId="0" fontId="1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1" fillId="0" borderId="0" xfId="0" applyNumberFormat="1" applyFont="1"/>
    <xf numFmtId="43" fontId="3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1" xfId="1" applyNumberFormat="1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0" xfId="0" applyFont="1"/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7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" fillId="0" borderId="0" xfId="0" applyFont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3" fillId="0" borderId="0" xfId="0" applyFont="1" applyAlignment="1">
      <alignment horizontal="right" vertical="top" wrapText="1"/>
    </xf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4" fontId="7" fillId="0" borderId="0" xfId="0" applyNumberFormat="1" applyFont="1"/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 applyAlignment="1">
      <alignment horizontal="right" vertical="top" wrapText="1"/>
    </xf>
    <xf numFmtId="43" fontId="1" fillId="0" borderId="0" xfId="1" applyFont="1"/>
    <xf numFmtId="43" fontId="7" fillId="0" borderId="1" xfId="1" applyFont="1" applyBorder="1"/>
    <xf numFmtId="43" fontId="7" fillId="0" borderId="1" xfId="1" applyFont="1" applyBorder="1" applyAlignment="1">
      <alignment vertical="top"/>
    </xf>
    <xf numFmtId="43" fontId="7" fillId="0" borderId="0" xfId="1" applyFont="1" applyBorder="1"/>
    <xf numFmtId="43" fontId="4" fillId="0" borderId="1" xfId="1" applyFont="1" applyBorder="1" applyAlignment="1">
      <alignment horizontal="center" vertical="top" wrapText="1" shrinkToFit="1"/>
    </xf>
    <xf numFmtId="43" fontId="1" fillId="0" borderId="0" xfId="1" applyFont="1" applyAlignment="1">
      <alignment vertical="top" wrapText="1"/>
    </xf>
    <xf numFmtId="43" fontId="3" fillId="0" borderId="0" xfId="1" applyFont="1"/>
    <xf numFmtId="43" fontId="10" fillId="0" borderId="1" xfId="1" applyFont="1" applyBorder="1"/>
    <xf numFmtId="43" fontId="1" fillId="0" borderId="0" xfId="1" applyFont="1" applyAlignment="1">
      <alignment wrapText="1"/>
    </xf>
    <xf numFmtId="43" fontId="7" fillId="0" borderId="1" xfId="1" applyFont="1" applyBorder="1" applyAlignment="1">
      <alignment vertical="center" wrapText="1"/>
    </xf>
    <xf numFmtId="43" fontId="8" fillId="0" borderId="1" xfId="1" applyFont="1" applyBorder="1" applyAlignment="1">
      <alignment horizontal="right" vertical="center"/>
    </xf>
    <xf numFmtId="43" fontId="10" fillId="0" borderId="1" xfId="1" applyFont="1" applyBorder="1" applyAlignment="1">
      <alignment vertical="center" wrapText="1"/>
    </xf>
    <xf numFmtId="0" fontId="6" fillId="0" borderId="1" xfId="1" applyNumberFormat="1" applyFont="1" applyBorder="1" applyAlignment="1">
      <alignment horizontal="right" vertical="center"/>
    </xf>
    <xf numFmtId="43" fontId="6" fillId="0" borderId="1" xfId="1" applyFont="1" applyBorder="1"/>
    <xf numFmtId="43" fontId="7" fillId="0" borderId="0" xfId="1" applyFont="1" applyAlignment="1">
      <alignment vertical="top"/>
    </xf>
    <xf numFmtId="43" fontId="1" fillId="0" borderId="1" xfId="1" applyFont="1" applyBorder="1"/>
    <xf numFmtId="43" fontId="3" fillId="0" borderId="0" xfId="0" applyNumberFormat="1" applyFont="1" applyAlignment="1">
      <alignment vertical="top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43" fontId="4" fillId="0" borderId="1" xfId="1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/>
    <xf numFmtId="43" fontId="0" fillId="0" borderId="1" xfId="1" applyFont="1" applyBorder="1"/>
    <xf numFmtId="43" fontId="0" fillId="0" borderId="0" xfId="1" applyFont="1"/>
    <xf numFmtId="43" fontId="14" fillId="0" borderId="0" xfId="1" applyFont="1"/>
    <xf numFmtId="0" fontId="6" fillId="0" borderId="0" xfId="0" applyFont="1" applyAlignment="1">
      <alignment horizontal="justify" vertical="center"/>
    </xf>
    <xf numFmtId="0" fontId="1" fillId="0" borderId="1" xfId="0" applyFont="1" applyBorder="1"/>
    <xf numFmtId="43" fontId="6" fillId="0" borderId="0" xfId="1" applyFont="1"/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3" fontId="7" fillId="0" borderId="1" xfId="1" applyFont="1" applyBorder="1" applyAlignment="1">
      <alignment horizontal="right" vertical="center" wrapText="1" shrinkToFit="1"/>
    </xf>
    <xf numFmtId="0" fontId="7" fillId="0" borderId="1" xfId="0" applyFont="1" applyBorder="1" applyAlignment="1">
      <alignment horizontal="right" vertical="top" wrapText="1" shrinkToFi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/>
    </xf>
    <xf numFmtId="0" fontId="6" fillId="0" borderId="3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3" fontId="6" fillId="0" borderId="2" xfId="1" applyFont="1" applyBorder="1" applyAlignment="1">
      <alignment horizontal="center" vertical="top"/>
    </xf>
    <xf numFmtId="43" fontId="6" fillId="0" borderId="4" xfId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3">
    <cellStyle name="Comma" xfId="1" builtinId="3"/>
    <cellStyle name="Comma 2" xfId="2" xr:uid="{E48405D6-DCCB-4ACA-ACCF-04B30786A29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76199</xdr:colOff>
      <xdr:row>17</xdr:row>
      <xdr:rowOff>152399</xdr:rowOff>
    </xdr:from>
    <xdr:to>
      <xdr:col>14</xdr:col>
      <xdr:colOff>952499</xdr:colOff>
      <xdr:row>28</xdr:row>
      <xdr:rowOff>201764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6F815B1-F408-70CF-543B-5FBE057FA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81399" y="4248149"/>
          <a:ext cx="7419975" cy="2354415"/>
        </a:xfrm>
        <a:prstGeom prst="rect">
          <a:avLst/>
        </a:prstGeom>
      </xdr:spPr>
    </xdr:pic>
    <xdr:clientData/>
  </xdr:twoCellAnchor>
  <xdr:twoCellAnchor editAs="oneCell">
    <xdr:from>
      <xdr:col>15</xdr:col>
      <xdr:colOff>295274</xdr:colOff>
      <xdr:row>5</xdr:row>
      <xdr:rowOff>205542</xdr:rowOff>
    </xdr:from>
    <xdr:to>
      <xdr:col>18</xdr:col>
      <xdr:colOff>704849</xdr:colOff>
      <xdr:row>15</xdr:row>
      <xdr:rowOff>190302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AE4643-644F-4066-90A2-11AEC0F89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49049" y="1253292"/>
          <a:ext cx="3000375" cy="2613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561975</xdr:colOff>
      <xdr:row>2</xdr:row>
      <xdr:rowOff>104775</xdr:rowOff>
    </xdr:from>
    <xdr:to>
      <xdr:col>25</xdr:col>
      <xdr:colOff>86424</xdr:colOff>
      <xdr:row>28</xdr:row>
      <xdr:rowOff>134045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AE3F492-820D-5095-3D26-1F6ABCBA6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91850" y="485775"/>
          <a:ext cx="5010849" cy="498227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</xdr:row>
      <xdr:rowOff>9525</xdr:rowOff>
    </xdr:from>
    <xdr:to>
      <xdr:col>18</xdr:col>
      <xdr:colOff>296941</xdr:colOff>
      <xdr:row>43</xdr:row>
      <xdr:rowOff>48747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2C9C8B-8E92-BF30-113D-1103088B7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200025"/>
          <a:ext cx="11936491" cy="80402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82826</xdr:colOff>
      <xdr:row>8</xdr:row>
      <xdr:rowOff>132522</xdr:rowOff>
    </xdr:from>
    <xdr:to>
      <xdr:col>9</xdr:col>
      <xdr:colOff>271636</xdr:colOff>
      <xdr:row>43</xdr:row>
      <xdr:rowOff>39512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ACF4D8-5A14-19F5-CFA1-B17F0CD2D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43978" y="1838739"/>
          <a:ext cx="5696745" cy="71542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2BF7-299D-4D43-948D-1E2F0BE0F422}">
  <dimension ref="B1:Q173"/>
  <sheetViews>
    <sheetView tabSelected="1" zoomScaleNormal="100" workbookViewId="0">
      <pane xSplit="3" ySplit="7" topLeftCell="D8" activePane="bottomRight" state="frozen"/>
      <selection pane="topRight" activeCell="C1" sqref="C1"/>
      <selection pane="bottomLeft" activeCell="A7" sqref="A7"/>
      <selection pane="bottomRight" activeCell="P35" sqref="P35"/>
    </sheetView>
  </sheetViews>
  <sheetFormatPr defaultColWidth="12.5703125" defaultRowHeight="16.5" x14ac:dyDescent="0.3"/>
  <cols>
    <col min="1" max="1" width="5.140625" style="1" customWidth="1"/>
    <col min="2" max="2" width="16" style="15" bestFit="1" customWidth="1"/>
    <col min="3" max="3" width="16.85546875" style="52" customWidth="1"/>
    <col min="4" max="4" width="16.7109375" style="1" customWidth="1"/>
    <col min="5" max="5" width="11.85546875" style="1" customWidth="1"/>
    <col min="6" max="6" width="8.140625" style="1" customWidth="1"/>
    <col min="7" max="7" width="10.7109375" style="3" customWidth="1"/>
    <col min="8" max="8" width="7.140625" style="3" bestFit="1" customWidth="1"/>
    <col min="9" max="9" width="9" style="3" customWidth="1"/>
    <col min="10" max="10" width="13.85546875" style="3" customWidth="1"/>
    <col min="11" max="11" width="8.7109375" style="1" customWidth="1"/>
    <col min="12" max="12" width="14" style="3" bestFit="1" customWidth="1"/>
    <col min="13" max="13" width="12.140625" style="1" hidden="1" customWidth="1"/>
    <col min="14" max="14" width="14.7109375" style="3" bestFit="1" customWidth="1"/>
    <col min="15" max="15" width="14.85546875" style="3" bestFit="1" customWidth="1"/>
    <col min="16" max="16" width="12.5703125" style="1"/>
    <col min="17" max="17" width="13.7109375" style="1" bestFit="1" customWidth="1"/>
    <col min="18" max="16384" width="12.5703125" style="1"/>
  </cols>
  <sheetData>
    <row r="1" spans="2:15" x14ac:dyDescent="0.3">
      <c r="B1" s="5" t="s">
        <v>10</v>
      </c>
      <c r="C1" s="44"/>
    </row>
    <row r="2" spans="2:15" x14ac:dyDescent="0.3">
      <c r="B2" s="11" t="s">
        <v>8</v>
      </c>
      <c r="C2" s="13">
        <v>2850</v>
      </c>
      <c r="D2" s="80" t="s">
        <v>33</v>
      </c>
      <c r="G2" s="1"/>
      <c r="H2" s="1"/>
      <c r="I2" s="1"/>
      <c r="K2" s="3"/>
      <c r="M2" s="3"/>
      <c r="N2" s="1"/>
      <c r="O2" s="1"/>
    </row>
    <row r="3" spans="2:15" x14ac:dyDescent="0.3">
      <c r="B3" s="12" t="s">
        <v>4</v>
      </c>
      <c r="C3" s="46">
        <v>66000</v>
      </c>
      <c r="D3" s="13">
        <v>21250</v>
      </c>
      <c r="F3" s="17"/>
      <c r="G3" s="18"/>
      <c r="H3" s="1"/>
      <c r="K3" s="3"/>
      <c r="M3" s="3"/>
      <c r="N3" s="1"/>
      <c r="O3" s="1"/>
    </row>
    <row r="4" spans="2:15" x14ac:dyDescent="0.3">
      <c r="B4" s="39" t="s">
        <v>15</v>
      </c>
      <c r="C4" s="45">
        <f>ROUND((C2*C3),0)</f>
        <v>188100000</v>
      </c>
      <c r="D4" s="13">
        <f>D3*C2</f>
        <v>60562500</v>
      </c>
      <c r="F4" s="17"/>
      <c r="G4" s="19"/>
      <c r="H4" s="1"/>
      <c r="K4" s="3"/>
      <c r="M4" s="3"/>
      <c r="N4" s="1"/>
      <c r="O4" s="1"/>
    </row>
    <row r="5" spans="2:15" x14ac:dyDescent="0.3">
      <c r="B5" s="40"/>
      <c r="C5" s="47"/>
      <c r="D5" s="41"/>
      <c r="F5" s="17"/>
      <c r="G5" s="19"/>
      <c r="H5" s="1"/>
      <c r="K5" s="3"/>
      <c r="M5" s="3"/>
      <c r="N5" s="1"/>
      <c r="O5" s="1"/>
    </row>
    <row r="6" spans="2:15" x14ac:dyDescent="0.3">
      <c r="B6" s="5" t="s">
        <v>11</v>
      </c>
      <c r="C6" s="44"/>
      <c r="E6" s="16"/>
    </row>
    <row r="7" spans="2:15" s="64" customFormat="1" ht="55.5" customHeight="1" x14ac:dyDescent="0.25">
      <c r="B7" s="62" t="s">
        <v>35</v>
      </c>
      <c r="C7" s="63" t="s">
        <v>29</v>
      </c>
      <c r="D7" s="62" t="s">
        <v>34</v>
      </c>
      <c r="E7" s="62" t="s">
        <v>0</v>
      </c>
      <c r="F7" s="62" t="s">
        <v>1</v>
      </c>
      <c r="G7" s="62" t="s">
        <v>16</v>
      </c>
      <c r="H7" s="62" t="s">
        <v>17</v>
      </c>
      <c r="I7" s="62" t="s">
        <v>18</v>
      </c>
      <c r="J7" s="62" t="s">
        <v>2</v>
      </c>
      <c r="K7" s="62" t="s">
        <v>3</v>
      </c>
      <c r="L7" s="62" t="s">
        <v>13</v>
      </c>
      <c r="M7" s="62" t="s">
        <v>19</v>
      </c>
      <c r="N7" s="62" t="s">
        <v>14</v>
      </c>
      <c r="O7" s="62" t="s">
        <v>20</v>
      </c>
    </row>
    <row r="8" spans="2:15" s="21" customFormat="1" ht="16.5" customHeight="1" x14ac:dyDescent="0.2">
      <c r="B8" s="20"/>
      <c r="C8" s="48" t="s">
        <v>28</v>
      </c>
      <c r="D8" s="42"/>
      <c r="E8" s="42"/>
      <c r="F8" s="42"/>
      <c r="G8" s="2" t="s">
        <v>21</v>
      </c>
      <c r="H8" s="42"/>
      <c r="I8" s="42"/>
      <c r="J8" s="2"/>
      <c r="K8" s="2"/>
      <c r="L8" s="2" t="s">
        <v>21</v>
      </c>
      <c r="M8" s="2" t="s">
        <v>21</v>
      </c>
      <c r="N8" s="2" t="s">
        <v>21</v>
      </c>
      <c r="O8" s="2" t="s">
        <v>21</v>
      </c>
    </row>
    <row r="9" spans="2:15" s="79" customFormat="1" ht="16.5" customHeight="1" x14ac:dyDescent="0.3">
      <c r="B9" s="76" t="s">
        <v>45</v>
      </c>
      <c r="C9" s="77">
        <v>1261.8399999999999</v>
      </c>
      <c r="D9" s="78">
        <v>2004</v>
      </c>
      <c r="E9" s="78">
        <v>2025</v>
      </c>
      <c r="F9" s="53">
        <v>60</v>
      </c>
      <c r="G9" s="53">
        <v>25000</v>
      </c>
      <c r="H9" s="53">
        <f t="shared" ref="H9" si="0">E9-D9</f>
        <v>21</v>
      </c>
      <c r="I9" s="53">
        <f t="shared" ref="I9:I15" si="1">F9-H9</f>
        <v>39</v>
      </c>
      <c r="J9" s="53">
        <f t="shared" ref="J9" si="2">IF(H9&gt;=5,90*H9/F9,0)</f>
        <v>31.5</v>
      </c>
      <c r="K9" s="53">
        <f t="shared" ref="K9" si="3">G9/100*J9</f>
        <v>7875</v>
      </c>
      <c r="L9" s="53">
        <f t="shared" ref="L9" si="4">ROUND((G9-K9),0)</f>
        <v>17125</v>
      </c>
      <c r="M9" s="53">
        <f t="shared" ref="M9" si="5">O9-N9</f>
        <v>9936990</v>
      </c>
      <c r="N9" s="53">
        <f t="shared" ref="N9" si="6">ROUND(L9*C9,0)</f>
        <v>21609010</v>
      </c>
      <c r="O9" s="53">
        <f t="shared" ref="O9" si="7">ROUND(G9*C9,0)</f>
        <v>31546000</v>
      </c>
    </row>
    <row r="10" spans="2:15" s="21" customFormat="1" x14ac:dyDescent="0.3">
      <c r="B10" s="61" t="s">
        <v>32</v>
      </c>
      <c r="C10" s="59">
        <v>1241.03</v>
      </c>
      <c r="D10" s="65">
        <v>2004</v>
      </c>
      <c r="E10" s="22">
        <v>2025</v>
      </c>
      <c r="F10" s="53">
        <v>60</v>
      </c>
      <c r="G10" s="53">
        <v>25000</v>
      </c>
      <c r="H10" s="53">
        <f t="shared" ref="H10:H15" si="8">E10-D10</f>
        <v>21</v>
      </c>
      <c r="I10" s="53">
        <f t="shared" si="1"/>
        <v>39</v>
      </c>
      <c r="J10" s="53">
        <f t="shared" ref="J10:J15" si="9">IF(H10&gt;=5,90*H10/F10,0)</f>
        <v>31.5</v>
      </c>
      <c r="K10" s="53">
        <f t="shared" ref="K10:K15" si="10">G10/100*J10</f>
        <v>7875</v>
      </c>
      <c r="L10" s="53">
        <f t="shared" ref="L10:L15" si="11">ROUND((G10-K10),0)</f>
        <v>17125</v>
      </c>
      <c r="M10" s="53">
        <f t="shared" ref="M10:M14" si="12">O10-N10</f>
        <v>9773111</v>
      </c>
      <c r="N10" s="53">
        <f t="shared" ref="N10:N15" si="13">ROUND(L10*C10,0)</f>
        <v>21252639</v>
      </c>
      <c r="O10" s="53">
        <f t="shared" ref="O10:O15" si="14">ROUND(G10*C10,0)</f>
        <v>31025750</v>
      </c>
    </row>
    <row r="11" spans="2:15" s="21" customFormat="1" x14ac:dyDescent="0.3">
      <c r="B11" s="61" t="s">
        <v>36</v>
      </c>
      <c r="C11" s="59">
        <v>1220.57</v>
      </c>
      <c r="D11" s="65">
        <v>2004</v>
      </c>
      <c r="E11" s="22">
        <v>2025</v>
      </c>
      <c r="F11" s="53">
        <v>60</v>
      </c>
      <c r="G11" s="53">
        <v>25000</v>
      </c>
      <c r="H11" s="53">
        <f t="shared" si="8"/>
        <v>21</v>
      </c>
      <c r="I11" s="53">
        <f t="shared" si="1"/>
        <v>39</v>
      </c>
      <c r="J11" s="53">
        <f t="shared" si="9"/>
        <v>31.5</v>
      </c>
      <c r="K11" s="53">
        <f t="shared" si="10"/>
        <v>7875</v>
      </c>
      <c r="L11" s="53">
        <f t="shared" si="11"/>
        <v>17125</v>
      </c>
      <c r="M11" s="53">
        <f t="shared" ref="M11" si="15">O11-N11</f>
        <v>9611989</v>
      </c>
      <c r="N11" s="53">
        <f t="shared" si="13"/>
        <v>20902261</v>
      </c>
      <c r="O11" s="53">
        <f t="shared" si="14"/>
        <v>30514250</v>
      </c>
    </row>
    <row r="12" spans="2:15" s="21" customFormat="1" x14ac:dyDescent="0.3">
      <c r="B12" s="61" t="s">
        <v>37</v>
      </c>
      <c r="C12" s="59">
        <v>1168.8900000000001</v>
      </c>
      <c r="D12" s="65">
        <v>2004</v>
      </c>
      <c r="E12" s="22">
        <v>2025</v>
      </c>
      <c r="F12" s="53">
        <v>60</v>
      </c>
      <c r="G12" s="53">
        <v>25000</v>
      </c>
      <c r="H12" s="53">
        <f t="shared" si="8"/>
        <v>21</v>
      </c>
      <c r="I12" s="53">
        <f t="shared" si="1"/>
        <v>39</v>
      </c>
      <c r="J12" s="53">
        <f t="shared" si="9"/>
        <v>31.5</v>
      </c>
      <c r="K12" s="53">
        <f t="shared" si="10"/>
        <v>7875</v>
      </c>
      <c r="L12" s="53">
        <f t="shared" si="11"/>
        <v>17125</v>
      </c>
      <c r="M12" s="53"/>
      <c r="N12" s="53">
        <f t="shared" si="13"/>
        <v>20017241</v>
      </c>
      <c r="O12" s="53">
        <f t="shared" si="14"/>
        <v>29222250</v>
      </c>
    </row>
    <row r="13" spans="2:15" s="21" customFormat="1" x14ac:dyDescent="0.3">
      <c r="B13" s="61" t="s">
        <v>52</v>
      </c>
      <c r="C13" s="59">
        <v>1074.3499999999999</v>
      </c>
      <c r="D13" s="65">
        <v>2004</v>
      </c>
      <c r="E13" s="22">
        <v>2025</v>
      </c>
      <c r="F13" s="53">
        <v>60</v>
      </c>
      <c r="G13" s="53">
        <v>25000</v>
      </c>
      <c r="H13" s="53">
        <f t="shared" si="8"/>
        <v>21</v>
      </c>
      <c r="I13" s="53">
        <f t="shared" si="1"/>
        <v>39</v>
      </c>
      <c r="J13" s="53">
        <f t="shared" si="9"/>
        <v>31.5</v>
      </c>
      <c r="K13" s="53">
        <f t="shared" si="10"/>
        <v>7875</v>
      </c>
      <c r="L13" s="53">
        <f t="shared" si="11"/>
        <v>17125</v>
      </c>
      <c r="M13" s="53"/>
      <c r="N13" s="53">
        <f t="shared" si="13"/>
        <v>18398244</v>
      </c>
      <c r="O13" s="53">
        <f t="shared" si="14"/>
        <v>26858750</v>
      </c>
    </row>
    <row r="14" spans="2:15" s="21" customFormat="1" ht="18" customHeight="1" x14ac:dyDescent="0.3">
      <c r="B14" s="61" t="s">
        <v>38</v>
      </c>
      <c r="C14" s="59">
        <v>1251.53</v>
      </c>
      <c r="D14" s="65">
        <v>2004</v>
      </c>
      <c r="E14" s="22">
        <v>2025</v>
      </c>
      <c r="F14" s="53">
        <v>60</v>
      </c>
      <c r="G14" s="53">
        <v>25000</v>
      </c>
      <c r="H14" s="53">
        <f t="shared" si="8"/>
        <v>21</v>
      </c>
      <c r="I14" s="53">
        <f t="shared" si="1"/>
        <v>39</v>
      </c>
      <c r="J14" s="53">
        <f t="shared" si="9"/>
        <v>31.5</v>
      </c>
      <c r="K14" s="53">
        <f t="shared" si="10"/>
        <v>7875</v>
      </c>
      <c r="L14" s="53">
        <f t="shared" si="11"/>
        <v>17125</v>
      </c>
      <c r="M14" s="53">
        <f t="shared" si="12"/>
        <v>9855799</v>
      </c>
      <c r="N14" s="53">
        <f t="shared" si="13"/>
        <v>21432451</v>
      </c>
      <c r="O14" s="53">
        <f t="shared" si="14"/>
        <v>31288250</v>
      </c>
    </row>
    <row r="15" spans="2:15" s="21" customFormat="1" ht="18" customHeight="1" x14ac:dyDescent="0.3">
      <c r="B15" s="61" t="s">
        <v>53</v>
      </c>
      <c r="C15" s="59">
        <v>1251.53</v>
      </c>
      <c r="D15" s="65">
        <v>2004</v>
      </c>
      <c r="E15" s="22">
        <v>2025</v>
      </c>
      <c r="F15" s="53">
        <v>60</v>
      </c>
      <c r="G15" s="53">
        <v>25000</v>
      </c>
      <c r="H15" s="53">
        <f t="shared" si="8"/>
        <v>21</v>
      </c>
      <c r="I15" s="53">
        <f t="shared" si="1"/>
        <v>39</v>
      </c>
      <c r="J15" s="53">
        <f t="shared" si="9"/>
        <v>31.5</v>
      </c>
      <c r="K15" s="53">
        <f t="shared" si="10"/>
        <v>7875</v>
      </c>
      <c r="L15" s="53">
        <f t="shared" si="11"/>
        <v>17125</v>
      </c>
      <c r="M15" s="53"/>
      <c r="N15" s="53">
        <f t="shared" si="13"/>
        <v>21432451</v>
      </c>
      <c r="O15" s="53">
        <f t="shared" si="14"/>
        <v>31288250</v>
      </c>
    </row>
    <row r="16" spans="2:15" s="25" customFormat="1" x14ac:dyDescent="0.3">
      <c r="B16" s="24" t="s">
        <v>22</v>
      </c>
      <c r="C16" s="57">
        <f>SUM(C9:C15)</f>
        <v>8469.74</v>
      </c>
      <c r="D16" s="56"/>
      <c r="E16" s="56"/>
      <c r="F16" s="54"/>
      <c r="G16" s="53"/>
      <c r="H16" s="55"/>
      <c r="I16" s="55"/>
      <c r="J16" s="55"/>
      <c r="K16" s="55"/>
      <c r="L16" s="55"/>
      <c r="M16" s="57">
        <f>SUM(M10:M14)</f>
        <v>29240899</v>
      </c>
      <c r="N16" s="57">
        <f>SUM(N9:N15)</f>
        <v>145044297</v>
      </c>
      <c r="O16" s="57">
        <f>SUM(O9:O15)</f>
        <v>211743500</v>
      </c>
    </row>
    <row r="17" spans="2:17" x14ac:dyDescent="0.3">
      <c r="C17" s="49"/>
      <c r="D17" s="23"/>
      <c r="E17" s="23"/>
      <c r="F17" s="23"/>
      <c r="G17" s="53"/>
      <c r="H17" s="27"/>
      <c r="I17" s="27"/>
      <c r="J17" s="27"/>
      <c r="K17" s="23"/>
      <c r="L17" s="28"/>
      <c r="M17" s="29"/>
      <c r="N17" s="60"/>
      <c r="O17" s="30"/>
    </row>
    <row r="18" spans="2:17" x14ac:dyDescent="0.3">
      <c r="B18" s="81" t="s">
        <v>23</v>
      </c>
      <c r="C18" s="81"/>
      <c r="D18" s="23"/>
      <c r="E18" s="23"/>
      <c r="G18" s="30"/>
      <c r="H18" s="30"/>
      <c r="I18" s="1"/>
      <c r="J18" s="1"/>
      <c r="L18" s="1"/>
      <c r="N18" s="1"/>
      <c r="O18" s="1"/>
    </row>
    <row r="19" spans="2:17" x14ac:dyDescent="0.3">
      <c r="B19" s="11" t="s">
        <v>24</v>
      </c>
      <c r="C19" s="45">
        <v>0</v>
      </c>
      <c r="D19" s="23"/>
      <c r="E19" s="23"/>
      <c r="G19" s="30"/>
      <c r="H19" s="30"/>
      <c r="I19" s="1"/>
      <c r="J19" s="1"/>
      <c r="L19" s="1"/>
      <c r="N19" s="1"/>
      <c r="O19" s="1"/>
    </row>
    <row r="20" spans="2:17" x14ac:dyDescent="0.3">
      <c r="B20" s="12" t="s">
        <v>4</v>
      </c>
      <c r="C20" s="46">
        <v>0</v>
      </c>
      <c r="D20" s="23"/>
      <c r="E20" s="23"/>
      <c r="G20" s="30"/>
      <c r="H20" s="30"/>
      <c r="I20" s="1" t="s">
        <v>31</v>
      </c>
      <c r="J20" s="1"/>
      <c r="L20" s="1"/>
      <c r="N20" s="1"/>
      <c r="O20" s="1"/>
    </row>
    <row r="21" spans="2:17" x14ac:dyDescent="0.3">
      <c r="B21" s="12" t="s">
        <v>5</v>
      </c>
      <c r="C21" s="45">
        <f>ROUND((C19*C20),0)</f>
        <v>0</v>
      </c>
      <c r="D21" s="23"/>
      <c r="E21" s="23"/>
      <c r="G21" s="30"/>
      <c r="H21" s="30"/>
      <c r="I21" s="1"/>
      <c r="J21" s="1"/>
      <c r="L21" s="1"/>
      <c r="N21" s="1"/>
      <c r="O21" s="1"/>
    </row>
    <row r="22" spans="2:17" x14ac:dyDescent="0.3">
      <c r="B22" s="26"/>
      <c r="C22" s="58"/>
      <c r="D22" s="23"/>
      <c r="E22" s="23"/>
      <c r="G22" s="30"/>
      <c r="H22" s="30"/>
      <c r="I22" s="1"/>
      <c r="J22" s="1"/>
      <c r="L22" s="1"/>
      <c r="N22" s="1"/>
      <c r="O22" s="1"/>
    </row>
    <row r="23" spans="2:17" ht="16.5" customHeight="1" x14ac:dyDescent="0.3">
      <c r="B23" s="82" t="s">
        <v>12</v>
      </c>
      <c r="C23" s="83"/>
      <c r="D23" s="23"/>
      <c r="E23" s="27"/>
      <c r="G23" s="27"/>
      <c r="H23" s="1"/>
      <c r="I23" s="1"/>
      <c r="J23" s="1"/>
      <c r="L23" s="1"/>
      <c r="N23" s="1"/>
      <c r="O23" s="1"/>
      <c r="Q23" s="18">
        <f>C15/2</f>
        <v>625.76499999999999</v>
      </c>
    </row>
    <row r="24" spans="2:17" x14ac:dyDescent="0.3">
      <c r="B24" s="11" t="s">
        <v>8</v>
      </c>
      <c r="C24" s="45">
        <f>C2-C10</f>
        <v>1608.97</v>
      </c>
      <c r="D24" s="31"/>
      <c r="E24" s="3"/>
      <c r="H24" s="1"/>
      <c r="I24" s="1"/>
      <c r="J24" s="1"/>
      <c r="L24" s="1"/>
      <c r="N24" s="1"/>
      <c r="O24" s="1"/>
      <c r="Q24" s="18">
        <f>Q23*20000</f>
        <v>12515300</v>
      </c>
    </row>
    <row r="25" spans="2:17" x14ac:dyDescent="0.3">
      <c r="B25" s="12" t="s">
        <v>4</v>
      </c>
      <c r="C25" s="46"/>
      <c r="D25" s="16"/>
      <c r="E25" s="50"/>
      <c r="H25" s="1"/>
      <c r="I25" s="1"/>
      <c r="J25" s="1"/>
      <c r="L25" s="1"/>
      <c r="N25" s="1"/>
      <c r="O25" s="1"/>
    </row>
    <row r="26" spans="2:17" x14ac:dyDescent="0.3">
      <c r="B26" s="12" t="s">
        <v>5</v>
      </c>
      <c r="C26" s="45">
        <v>2000000</v>
      </c>
      <c r="D26" s="4"/>
      <c r="E26" s="3"/>
      <c r="H26" s="1"/>
      <c r="I26" s="1"/>
      <c r="J26" s="1"/>
      <c r="L26" s="1"/>
      <c r="N26" s="1"/>
      <c r="O26" s="1"/>
    </row>
    <row r="27" spans="2:17" x14ac:dyDescent="0.3">
      <c r="C27" s="50"/>
      <c r="D27" s="4"/>
      <c r="E27" s="4"/>
      <c r="G27" s="10"/>
      <c r="I27" s="6"/>
      <c r="J27" s="6"/>
      <c r="M27" s="10"/>
    </row>
    <row r="28" spans="2:17" x14ac:dyDescent="0.3">
      <c r="B28" s="84" t="s">
        <v>54</v>
      </c>
      <c r="C28" s="85"/>
      <c r="D28" s="10"/>
      <c r="E28" s="3"/>
      <c r="F28" s="6"/>
      <c r="G28" s="6"/>
      <c r="H28" s="1"/>
      <c r="J28" s="10"/>
      <c r="K28" s="3"/>
      <c r="M28" s="3"/>
      <c r="N28" s="1"/>
      <c r="O28" s="1"/>
    </row>
    <row r="29" spans="2:17" x14ac:dyDescent="0.3">
      <c r="B29" s="32" t="s">
        <v>10</v>
      </c>
      <c r="C29" s="45">
        <f>C4</f>
        <v>188100000</v>
      </c>
      <c r="D29" s="8"/>
      <c r="E29" s="8"/>
      <c r="F29" s="9"/>
      <c r="G29" s="9"/>
      <c r="H29" s="1"/>
      <c r="J29" s="7"/>
      <c r="K29" s="3"/>
      <c r="M29" s="3"/>
      <c r="N29" s="1"/>
      <c r="O29" s="1"/>
    </row>
    <row r="30" spans="2:17" x14ac:dyDescent="0.3">
      <c r="B30" s="32" t="s">
        <v>11</v>
      </c>
      <c r="C30" s="45">
        <f>N16</f>
        <v>145044297</v>
      </c>
      <c r="D30" s="8"/>
      <c r="E30" s="8"/>
      <c r="F30" s="9"/>
      <c r="G30" s="9"/>
      <c r="H30" s="1"/>
      <c r="J30" s="9"/>
      <c r="K30" s="3"/>
      <c r="M30" s="3"/>
      <c r="N30" s="1"/>
      <c r="O30" s="1"/>
    </row>
    <row r="31" spans="2:17" ht="33" x14ac:dyDescent="0.3">
      <c r="B31" s="32" t="s">
        <v>25</v>
      </c>
      <c r="C31" s="45">
        <v>15000000</v>
      </c>
      <c r="D31" s="8"/>
      <c r="E31" s="8"/>
      <c r="F31" s="9"/>
      <c r="G31" s="9"/>
      <c r="H31" s="1"/>
      <c r="J31" s="9"/>
      <c r="K31" s="3"/>
      <c r="M31" s="3"/>
      <c r="N31" s="1"/>
      <c r="O31" s="1"/>
    </row>
    <row r="32" spans="2:17" x14ac:dyDescent="0.3">
      <c r="B32" s="32" t="s">
        <v>9</v>
      </c>
      <c r="C32" s="45">
        <f>C26</f>
        <v>2000000</v>
      </c>
      <c r="D32" s="8"/>
      <c r="E32" s="8"/>
      <c r="F32" s="9"/>
      <c r="G32" s="9"/>
      <c r="H32" s="1"/>
      <c r="J32" s="9"/>
      <c r="K32" s="3"/>
      <c r="M32" s="3"/>
      <c r="N32" s="1"/>
      <c r="O32" s="1"/>
    </row>
    <row r="33" spans="2:15" ht="33" x14ac:dyDescent="0.3">
      <c r="B33" s="33" t="s">
        <v>30</v>
      </c>
      <c r="C33" s="51">
        <f>C29+C30+C31+C32</f>
        <v>350144297</v>
      </c>
      <c r="D33" s="7"/>
      <c r="E33" s="3"/>
      <c r="F33" s="3"/>
      <c r="H33" s="1"/>
      <c r="J33" s="1"/>
      <c r="K33" s="3"/>
      <c r="M33" s="3"/>
      <c r="N33" s="1"/>
      <c r="O33" s="1"/>
    </row>
    <row r="34" spans="2:15" x14ac:dyDescent="0.3">
      <c r="B34" s="33" t="s">
        <v>6</v>
      </c>
      <c r="C34" s="51">
        <f>ROUND(C33*0.9,0)</f>
        <v>315129867</v>
      </c>
      <c r="D34" s="7"/>
      <c r="E34" s="3"/>
      <c r="F34" s="14"/>
      <c r="G34" s="14"/>
      <c r="H34" s="1"/>
      <c r="J34" s="1"/>
      <c r="K34" s="3"/>
      <c r="M34" s="3"/>
      <c r="N34" s="1"/>
      <c r="O34" s="1"/>
    </row>
    <row r="35" spans="2:15" x14ac:dyDescent="0.3">
      <c r="B35" s="33" t="s">
        <v>7</v>
      </c>
      <c r="C35" s="51">
        <f>MROUND(C33*80%,1)</f>
        <v>280115438</v>
      </c>
      <c r="D35" s="7"/>
      <c r="E35" s="3"/>
      <c r="F35" s="14"/>
      <c r="G35" s="14"/>
      <c r="H35" s="1"/>
      <c r="J35" s="1"/>
      <c r="K35" s="3"/>
      <c r="M35" s="3"/>
      <c r="N35" s="1"/>
      <c r="O35" s="1"/>
    </row>
    <row r="36" spans="2:15" x14ac:dyDescent="0.3">
      <c r="B36" s="33" t="s">
        <v>26</v>
      </c>
      <c r="C36" s="51">
        <f>O16</f>
        <v>211743500</v>
      </c>
      <c r="D36" s="3"/>
      <c r="E36" s="3"/>
      <c r="F36" s="3"/>
      <c r="H36" s="1"/>
      <c r="J36" s="1"/>
      <c r="K36" s="3"/>
      <c r="M36" s="34"/>
      <c r="N36" s="1"/>
      <c r="O36" s="1"/>
    </row>
    <row r="37" spans="2:15" x14ac:dyDescent="0.3">
      <c r="B37" s="32" t="s">
        <v>27</v>
      </c>
      <c r="C37" s="51">
        <f>D3*C2</f>
        <v>60562500</v>
      </c>
      <c r="D37" s="3"/>
      <c r="E37" s="3"/>
      <c r="F37" s="3"/>
      <c r="H37" s="1"/>
      <c r="J37" s="1"/>
      <c r="K37" s="3"/>
      <c r="M37" s="34"/>
      <c r="N37" s="1"/>
      <c r="O37" s="1"/>
    </row>
    <row r="38" spans="2:15" x14ac:dyDescent="0.3">
      <c r="B38" s="1"/>
    </row>
    <row r="39" spans="2:15" x14ac:dyDescent="0.3">
      <c r="B39" s="1"/>
      <c r="M39" s="35"/>
    </row>
    <row r="40" spans="2:15" x14ac:dyDescent="0.3">
      <c r="B40" s="1"/>
      <c r="M40" s="35"/>
    </row>
    <row r="41" spans="2:15" x14ac:dyDescent="0.3">
      <c r="B41" s="1"/>
      <c r="D41" s="18"/>
      <c r="M41" s="35"/>
    </row>
    <row r="42" spans="2:15" x14ac:dyDescent="0.3">
      <c r="B42" s="1"/>
      <c r="M42" s="35"/>
    </row>
    <row r="43" spans="2:15" x14ac:dyDescent="0.3">
      <c r="B43" s="1"/>
      <c r="M43" s="35"/>
    </row>
    <row r="44" spans="2:15" x14ac:dyDescent="0.3">
      <c r="B44" s="1"/>
      <c r="M44" s="35"/>
    </row>
    <row r="45" spans="2:15" x14ac:dyDescent="0.3">
      <c r="B45" s="1"/>
      <c r="M45" s="35"/>
    </row>
    <row r="46" spans="2:15" x14ac:dyDescent="0.3">
      <c r="B46" s="1"/>
    </row>
    <row r="47" spans="2:15" x14ac:dyDescent="0.3">
      <c r="B47" s="1"/>
    </row>
    <row r="48" spans="2:15" x14ac:dyDescent="0.3">
      <c r="B48" s="1"/>
      <c r="C48" s="44"/>
    </row>
    <row r="49" spans="2:11" x14ac:dyDescent="0.3">
      <c r="B49" s="1"/>
      <c r="C49" s="44"/>
    </row>
    <row r="50" spans="2:11" x14ac:dyDescent="0.3">
      <c r="B50" s="1"/>
      <c r="C50" s="44"/>
    </row>
    <row r="51" spans="2:11" x14ac:dyDescent="0.3">
      <c r="B51" s="1"/>
      <c r="C51" s="44"/>
    </row>
    <row r="52" spans="2:11" x14ac:dyDescent="0.3">
      <c r="B52" s="1"/>
      <c r="C52" s="44"/>
    </row>
    <row r="53" spans="2:11" x14ac:dyDescent="0.3">
      <c r="B53" s="1"/>
      <c r="C53" s="44"/>
    </row>
    <row r="54" spans="2:11" x14ac:dyDescent="0.3">
      <c r="B54" s="1"/>
      <c r="C54" s="44"/>
    </row>
    <row r="55" spans="2:11" x14ac:dyDescent="0.3">
      <c r="B55" s="1"/>
      <c r="C55" s="44"/>
    </row>
    <row r="56" spans="2:11" x14ac:dyDescent="0.3">
      <c r="B56" s="1"/>
      <c r="C56" s="44"/>
    </row>
    <row r="57" spans="2:11" x14ac:dyDescent="0.3">
      <c r="B57" s="1"/>
      <c r="C57" s="44"/>
      <c r="G57" s="36"/>
      <c r="H57" s="36"/>
      <c r="I57" s="36"/>
      <c r="J57" s="36"/>
      <c r="K57" s="5"/>
    </row>
    <row r="58" spans="2:11" x14ac:dyDescent="0.3">
      <c r="B58" s="1"/>
      <c r="C58" s="44"/>
      <c r="G58" s="34"/>
      <c r="H58" s="1"/>
      <c r="I58" s="34"/>
      <c r="J58" s="34"/>
    </row>
    <row r="59" spans="2:11" x14ac:dyDescent="0.3">
      <c r="B59" s="1"/>
      <c r="C59" s="44"/>
      <c r="G59" s="34"/>
      <c r="H59" s="34"/>
      <c r="I59" s="43"/>
      <c r="J59" s="43"/>
    </row>
    <row r="60" spans="2:11" x14ac:dyDescent="0.3">
      <c r="B60" s="1"/>
      <c r="C60" s="44"/>
      <c r="G60" s="34"/>
      <c r="H60" s="34"/>
      <c r="I60" s="34"/>
      <c r="J60" s="34"/>
    </row>
    <row r="61" spans="2:11" x14ac:dyDescent="0.3">
      <c r="B61" s="1"/>
      <c r="C61" s="44"/>
      <c r="G61" s="34"/>
      <c r="H61" s="37"/>
      <c r="I61" s="34"/>
      <c r="J61" s="34"/>
    </row>
    <row r="62" spans="2:11" x14ac:dyDescent="0.3">
      <c r="B62" s="1"/>
      <c r="C62" s="44"/>
      <c r="G62" s="34"/>
      <c r="H62" s="34"/>
      <c r="I62" s="34"/>
      <c r="J62" s="34"/>
    </row>
    <row r="63" spans="2:11" x14ac:dyDescent="0.3">
      <c r="B63" s="1"/>
      <c r="C63" s="44"/>
      <c r="G63" s="34"/>
      <c r="H63" s="34"/>
      <c r="I63" s="34"/>
      <c r="J63" s="34"/>
    </row>
    <row r="64" spans="2:11" x14ac:dyDescent="0.3">
      <c r="B64" s="1"/>
      <c r="C64" s="44"/>
      <c r="G64" s="34"/>
      <c r="H64" s="34"/>
      <c r="I64" s="34"/>
      <c r="J64" s="34"/>
    </row>
    <row r="65" spans="2:10" x14ac:dyDescent="0.3">
      <c r="B65" s="1"/>
      <c r="C65" s="44"/>
      <c r="G65" s="34"/>
      <c r="H65" s="34"/>
      <c r="I65" s="34"/>
      <c r="J65" s="34"/>
    </row>
    <row r="66" spans="2:10" x14ac:dyDescent="0.3">
      <c r="B66" s="1"/>
      <c r="C66" s="44"/>
      <c r="G66" s="34"/>
      <c r="H66" s="34"/>
      <c r="I66" s="34"/>
      <c r="J66" s="34"/>
    </row>
    <row r="67" spans="2:10" x14ac:dyDescent="0.3">
      <c r="B67" s="1"/>
      <c r="C67" s="44"/>
      <c r="G67" s="34"/>
      <c r="H67" s="34"/>
      <c r="I67" s="34"/>
      <c r="J67" s="34"/>
    </row>
    <row r="68" spans="2:10" x14ac:dyDescent="0.3">
      <c r="B68" s="1"/>
      <c r="C68" s="44"/>
    </row>
    <row r="69" spans="2:10" x14ac:dyDescent="0.3">
      <c r="B69" s="1"/>
      <c r="C69" s="44"/>
    </row>
    <row r="70" spans="2:10" x14ac:dyDescent="0.3">
      <c r="B70" s="1"/>
      <c r="C70" s="44"/>
    </row>
    <row r="71" spans="2:10" x14ac:dyDescent="0.3">
      <c r="B71" s="1"/>
      <c r="C71" s="44"/>
    </row>
    <row r="72" spans="2:10" x14ac:dyDescent="0.3">
      <c r="B72" s="1"/>
      <c r="C72" s="44"/>
    </row>
    <row r="73" spans="2:10" x14ac:dyDescent="0.3">
      <c r="B73" s="1"/>
      <c r="C73" s="44"/>
      <c r="G73" s="38"/>
    </row>
    <row r="74" spans="2:10" x14ac:dyDescent="0.3">
      <c r="B74" s="1"/>
      <c r="C74" s="44"/>
      <c r="G74" s="38"/>
    </row>
    <row r="75" spans="2:10" x14ac:dyDescent="0.3">
      <c r="B75" s="1"/>
      <c r="C75" s="44"/>
      <c r="G75" s="38"/>
    </row>
    <row r="76" spans="2:10" x14ac:dyDescent="0.3">
      <c r="B76" s="1"/>
      <c r="C76" s="44"/>
      <c r="G76" s="38"/>
    </row>
    <row r="77" spans="2:10" x14ac:dyDescent="0.3">
      <c r="B77" s="1"/>
      <c r="C77" s="44"/>
      <c r="G77" s="38"/>
    </row>
    <row r="78" spans="2:10" x14ac:dyDescent="0.3">
      <c r="B78" s="1"/>
      <c r="C78" s="44"/>
      <c r="G78" s="38"/>
    </row>
    <row r="79" spans="2:10" x14ac:dyDescent="0.3">
      <c r="B79" s="1"/>
      <c r="C79" s="44"/>
      <c r="G79" s="38"/>
    </row>
    <row r="80" spans="2:10" x14ac:dyDescent="0.3">
      <c r="B80" s="1"/>
      <c r="C80" s="44"/>
      <c r="G80" s="38"/>
    </row>
    <row r="81" spans="2:7" x14ac:dyDescent="0.3">
      <c r="B81" s="1"/>
      <c r="C81" s="44"/>
      <c r="G81" s="38"/>
    </row>
    <row r="82" spans="2:7" x14ac:dyDescent="0.3">
      <c r="B82" s="1"/>
      <c r="C82" s="44"/>
      <c r="G82" s="38"/>
    </row>
    <row r="83" spans="2:7" x14ac:dyDescent="0.3">
      <c r="B83" s="1"/>
      <c r="C83" s="44"/>
    </row>
    <row r="84" spans="2:7" x14ac:dyDescent="0.3">
      <c r="B84" s="1"/>
      <c r="C84" s="44"/>
    </row>
    <row r="85" spans="2:7" x14ac:dyDescent="0.3">
      <c r="B85" s="1"/>
      <c r="C85" s="44"/>
    </row>
    <row r="86" spans="2:7" x14ac:dyDescent="0.3">
      <c r="B86" s="1"/>
      <c r="C86" s="44"/>
    </row>
    <row r="87" spans="2:7" x14ac:dyDescent="0.3">
      <c r="B87" s="1"/>
      <c r="C87" s="44"/>
    </row>
    <row r="88" spans="2:7" x14ac:dyDescent="0.3">
      <c r="B88" s="1"/>
      <c r="C88" s="44"/>
    </row>
    <row r="89" spans="2:7" x14ac:dyDescent="0.3">
      <c r="B89" s="1"/>
      <c r="C89" s="44"/>
    </row>
    <row r="90" spans="2:7" x14ac:dyDescent="0.3">
      <c r="B90" s="1"/>
      <c r="C90" s="44"/>
    </row>
    <row r="91" spans="2:7" x14ac:dyDescent="0.3">
      <c r="B91" s="1"/>
      <c r="C91" s="44"/>
    </row>
    <row r="92" spans="2:7" x14ac:dyDescent="0.3">
      <c r="B92" s="1"/>
      <c r="C92" s="44"/>
    </row>
    <row r="93" spans="2:7" x14ac:dyDescent="0.3">
      <c r="B93" s="1"/>
      <c r="C93" s="44"/>
    </row>
    <row r="94" spans="2:7" x14ac:dyDescent="0.3">
      <c r="B94" s="1"/>
      <c r="C94" s="44"/>
    </row>
    <row r="95" spans="2:7" x14ac:dyDescent="0.3">
      <c r="B95" s="1"/>
      <c r="C95" s="44"/>
    </row>
    <row r="96" spans="2:7" x14ac:dyDescent="0.3">
      <c r="B96" s="1"/>
      <c r="C96" s="44"/>
    </row>
    <row r="97" spans="2:3" x14ac:dyDescent="0.3">
      <c r="B97" s="1"/>
      <c r="C97" s="44"/>
    </row>
    <row r="98" spans="2:3" x14ac:dyDescent="0.3">
      <c r="B98" s="1"/>
      <c r="C98" s="44"/>
    </row>
    <row r="99" spans="2:3" x14ac:dyDescent="0.3">
      <c r="B99" s="1"/>
      <c r="C99" s="44"/>
    </row>
    <row r="100" spans="2:3" x14ac:dyDescent="0.3">
      <c r="B100" s="1"/>
      <c r="C100" s="44"/>
    </row>
    <row r="101" spans="2:3" x14ac:dyDescent="0.3">
      <c r="B101" s="1"/>
      <c r="C101" s="44"/>
    </row>
    <row r="102" spans="2:3" x14ac:dyDescent="0.3">
      <c r="B102" s="1"/>
      <c r="C102" s="44"/>
    </row>
    <row r="103" spans="2:3" x14ac:dyDescent="0.3">
      <c r="B103" s="1"/>
      <c r="C103" s="44"/>
    </row>
    <row r="104" spans="2:3" x14ac:dyDescent="0.3">
      <c r="B104" s="1"/>
      <c r="C104" s="44"/>
    </row>
    <row r="105" spans="2:3" x14ac:dyDescent="0.3">
      <c r="B105" s="1"/>
      <c r="C105" s="44"/>
    </row>
    <row r="106" spans="2:3" x14ac:dyDescent="0.3">
      <c r="B106" s="1"/>
      <c r="C106" s="44"/>
    </row>
    <row r="107" spans="2:3" x14ac:dyDescent="0.3">
      <c r="B107" s="1"/>
      <c r="C107" s="44"/>
    </row>
    <row r="108" spans="2:3" x14ac:dyDescent="0.3">
      <c r="B108" s="1"/>
      <c r="C108" s="44"/>
    </row>
    <row r="109" spans="2:3" x14ac:dyDescent="0.3">
      <c r="B109" s="1"/>
      <c r="C109" s="44"/>
    </row>
    <row r="110" spans="2:3" x14ac:dyDescent="0.3">
      <c r="B110" s="1"/>
      <c r="C110" s="44"/>
    </row>
    <row r="111" spans="2:3" x14ac:dyDescent="0.3">
      <c r="B111" s="1"/>
      <c r="C111" s="44"/>
    </row>
    <row r="112" spans="2:3" x14ac:dyDescent="0.3">
      <c r="B112" s="1"/>
      <c r="C112" s="44"/>
    </row>
    <row r="113" spans="2:3" x14ac:dyDescent="0.3">
      <c r="B113" s="1"/>
      <c r="C113" s="44"/>
    </row>
    <row r="114" spans="2:3" x14ac:dyDescent="0.3">
      <c r="B114" s="1"/>
      <c r="C114" s="44"/>
    </row>
    <row r="115" spans="2:3" x14ac:dyDescent="0.3">
      <c r="B115" s="1"/>
      <c r="C115" s="44"/>
    </row>
    <row r="116" spans="2:3" x14ac:dyDescent="0.3">
      <c r="B116" s="1"/>
      <c r="C116" s="44"/>
    </row>
    <row r="117" spans="2:3" x14ac:dyDescent="0.3">
      <c r="B117" s="1"/>
      <c r="C117" s="44"/>
    </row>
    <row r="118" spans="2:3" x14ac:dyDescent="0.3">
      <c r="B118" s="1"/>
      <c r="C118" s="44"/>
    </row>
    <row r="119" spans="2:3" x14ac:dyDescent="0.3">
      <c r="B119" s="1"/>
      <c r="C119" s="44"/>
    </row>
    <row r="120" spans="2:3" x14ac:dyDescent="0.3">
      <c r="B120" s="1"/>
      <c r="C120" s="44"/>
    </row>
    <row r="121" spans="2:3" x14ac:dyDescent="0.3">
      <c r="B121" s="1"/>
      <c r="C121" s="44"/>
    </row>
    <row r="122" spans="2:3" x14ac:dyDescent="0.3">
      <c r="B122" s="1"/>
      <c r="C122" s="44"/>
    </row>
    <row r="123" spans="2:3" x14ac:dyDescent="0.3">
      <c r="B123" s="1"/>
      <c r="C123" s="44"/>
    </row>
    <row r="124" spans="2:3" x14ac:dyDescent="0.3">
      <c r="B124" s="1"/>
      <c r="C124" s="44"/>
    </row>
    <row r="125" spans="2:3" x14ac:dyDescent="0.3">
      <c r="B125" s="1"/>
      <c r="C125" s="44"/>
    </row>
    <row r="126" spans="2:3" x14ac:dyDescent="0.3">
      <c r="B126" s="1"/>
      <c r="C126" s="44"/>
    </row>
    <row r="127" spans="2:3" x14ac:dyDescent="0.3">
      <c r="B127" s="1"/>
      <c r="C127" s="44"/>
    </row>
    <row r="128" spans="2:3" x14ac:dyDescent="0.3">
      <c r="B128" s="1"/>
      <c r="C128" s="44"/>
    </row>
    <row r="129" spans="2:3" x14ac:dyDescent="0.3">
      <c r="B129" s="1"/>
      <c r="C129" s="44"/>
    </row>
    <row r="130" spans="2:3" x14ac:dyDescent="0.3">
      <c r="B130" s="1"/>
      <c r="C130" s="44"/>
    </row>
    <row r="131" spans="2:3" x14ac:dyDescent="0.3">
      <c r="B131" s="1"/>
      <c r="C131" s="44"/>
    </row>
    <row r="132" spans="2:3" x14ac:dyDescent="0.3">
      <c r="B132" s="1"/>
      <c r="C132" s="44"/>
    </row>
    <row r="133" spans="2:3" x14ac:dyDescent="0.3">
      <c r="B133" s="1"/>
      <c r="C133" s="44"/>
    </row>
    <row r="134" spans="2:3" x14ac:dyDescent="0.3">
      <c r="B134" s="1"/>
      <c r="C134" s="44"/>
    </row>
    <row r="135" spans="2:3" x14ac:dyDescent="0.3">
      <c r="B135" s="1"/>
      <c r="C135" s="44"/>
    </row>
    <row r="136" spans="2:3" x14ac:dyDescent="0.3">
      <c r="B136" s="1"/>
      <c r="C136" s="44"/>
    </row>
    <row r="137" spans="2:3" x14ac:dyDescent="0.3">
      <c r="B137" s="1"/>
      <c r="C137" s="44"/>
    </row>
    <row r="138" spans="2:3" x14ac:dyDescent="0.3">
      <c r="B138" s="1"/>
      <c r="C138" s="44"/>
    </row>
    <row r="139" spans="2:3" x14ac:dyDescent="0.3">
      <c r="B139" s="1"/>
      <c r="C139" s="44"/>
    </row>
    <row r="140" spans="2:3" x14ac:dyDescent="0.3">
      <c r="B140" s="1"/>
      <c r="C140" s="44"/>
    </row>
    <row r="141" spans="2:3" x14ac:dyDescent="0.3">
      <c r="B141" s="1"/>
      <c r="C141" s="44"/>
    </row>
    <row r="142" spans="2:3" x14ac:dyDescent="0.3">
      <c r="B142" s="1"/>
      <c r="C142" s="44"/>
    </row>
    <row r="143" spans="2:3" x14ac:dyDescent="0.3">
      <c r="B143" s="1"/>
      <c r="C143" s="44"/>
    </row>
    <row r="144" spans="2:3" x14ac:dyDescent="0.3">
      <c r="B144" s="1"/>
      <c r="C144" s="44"/>
    </row>
    <row r="145" spans="2:3" x14ac:dyDescent="0.3">
      <c r="B145" s="1"/>
      <c r="C145" s="44"/>
    </row>
    <row r="146" spans="2:3" x14ac:dyDescent="0.3">
      <c r="B146" s="1"/>
      <c r="C146" s="44"/>
    </row>
    <row r="147" spans="2:3" x14ac:dyDescent="0.3">
      <c r="B147" s="1"/>
      <c r="C147" s="44"/>
    </row>
    <row r="148" spans="2:3" x14ac:dyDescent="0.3">
      <c r="B148" s="1"/>
      <c r="C148" s="44"/>
    </row>
    <row r="149" spans="2:3" x14ac:dyDescent="0.3">
      <c r="B149" s="1"/>
      <c r="C149" s="44"/>
    </row>
    <row r="150" spans="2:3" x14ac:dyDescent="0.3">
      <c r="B150" s="1"/>
      <c r="C150" s="44"/>
    </row>
    <row r="151" spans="2:3" x14ac:dyDescent="0.3">
      <c r="B151" s="1"/>
      <c r="C151" s="44"/>
    </row>
    <row r="152" spans="2:3" x14ac:dyDescent="0.3">
      <c r="B152" s="1"/>
      <c r="C152" s="44"/>
    </row>
    <row r="153" spans="2:3" x14ac:dyDescent="0.3">
      <c r="B153" s="1"/>
      <c r="C153" s="44"/>
    </row>
    <row r="154" spans="2:3" x14ac:dyDescent="0.3">
      <c r="B154" s="1"/>
      <c r="C154" s="44"/>
    </row>
    <row r="155" spans="2:3" x14ac:dyDescent="0.3">
      <c r="B155" s="1"/>
      <c r="C155" s="44"/>
    </row>
    <row r="156" spans="2:3" x14ac:dyDescent="0.3">
      <c r="B156" s="1"/>
      <c r="C156" s="44"/>
    </row>
    <row r="157" spans="2:3" x14ac:dyDescent="0.3">
      <c r="B157" s="1"/>
      <c r="C157" s="44"/>
    </row>
    <row r="158" spans="2:3" x14ac:dyDescent="0.3">
      <c r="B158" s="1"/>
      <c r="C158" s="44"/>
    </row>
    <row r="159" spans="2:3" x14ac:dyDescent="0.3">
      <c r="B159" s="1"/>
      <c r="C159" s="44"/>
    </row>
    <row r="160" spans="2:3" x14ac:dyDescent="0.3">
      <c r="B160" s="1"/>
      <c r="C160" s="44"/>
    </row>
    <row r="161" spans="2:3" x14ac:dyDescent="0.3">
      <c r="B161" s="1"/>
      <c r="C161" s="44"/>
    </row>
    <row r="162" spans="2:3" x14ac:dyDescent="0.3">
      <c r="B162" s="1"/>
      <c r="C162" s="44"/>
    </row>
    <row r="163" spans="2:3" x14ac:dyDescent="0.3">
      <c r="B163" s="1"/>
      <c r="C163" s="44"/>
    </row>
    <row r="164" spans="2:3" x14ac:dyDescent="0.3">
      <c r="B164" s="1"/>
      <c r="C164" s="44"/>
    </row>
    <row r="165" spans="2:3" x14ac:dyDescent="0.3">
      <c r="B165" s="1"/>
      <c r="C165" s="44"/>
    </row>
    <row r="166" spans="2:3" x14ac:dyDescent="0.3">
      <c r="B166" s="1"/>
      <c r="C166" s="44"/>
    </row>
    <row r="167" spans="2:3" x14ac:dyDescent="0.3">
      <c r="B167" s="1"/>
      <c r="C167" s="44"/>
    </row>
    <row r="168" spans="2:3" x14ac:dyDescent="0.3">
      <c r="B168" s="1"/>
      <c r="C168" s="44"/>
    </row>
    <row r="169" spans="2:3" x14ac:dyDescent="0.3">
      <c r="B169" s="1"/>
      <c r="C169" s="44"/>
    </row>
    <row r="170" spans="2:3" x14ac:dyDescent="0.3">
      <c r="B170" s="1"/>
      <c r="C170" s="44"/>
    </row>
    <row r="171" spans="2:3" x14ac:dyDescent="0.3">
      <c r="B171" s="1"/>
      <c r="C171" s="44"/>
    </row>
    <row r="172" spans="2:3" x14ac:dyDescent="0.3">
      <c r="B172" s="1"/>
      <c r="C172" s="44"/>
    </row>
    <row r="173" spans="2:3" x14ac:dyDescent="0.3">
      <c r="B173" s="1"/>
      <c r="C173" s="44"/>
    </row>
  </sheetData>
  <mergeCells count="3">
    <mergeCell ref="B18:C18"/>
    <mergeCell ref="B23:C23"/>
    <mergeCell ref="B28:C28"/>
  </mergeCells>
  <phoneticPr fontId="11" type="noConversion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ACD28-3502-4E2D-B7A8-40719BE328B3}">
  <dimension ref="A1:D11"/>
  <sheetViews>
    <sheetView workbookViewId="0">
      <selection activeCell="C8" sqref="C8"/>
    </sheetView>
  </sheetViews>
  <sheetFormatPr defaultRowHeight="15" x14ac:dyDescent="0.25"/>
  <cols>
    <col min="1" max="1" width="6.85546875" bestFit="1" customWidth="1"/>
    <col min="2" max="2" width="10.140625" bestFit="1" customWidth="1"/>
    <col min="3" max="3" width="16.5703125" bestFit="1" customWidth="1"/>
    <col min="4" max="4" width="13.140625" bestFit="1" customWidth="1"/>
  </cols>
  <sheetData>
    <row r="1" spans="1:4" x14ac:dyDescent="0.25">
      <c r="A1" s="66"/>
      <c r="B1" s="66"/>
      <c r="C1" s="67"/>
      <c r="D1" s="67"/>
    </row>
    <row r="2" spans="1:4" x14ac:dyDescent="0.25">
      <c r="A2" s="66"/>
      <c r="B2" s="66"/>
      <c r="C2" s="67"/>
      <c r="D2" s="67"/>
    </row>
    <row r="3" spans="1:4" x14ac:dyDescent="0.25">
      <c r="A3" s="66"/>
      <c r="B3" s="66"/>
      <c r="C3" s="67"/>
      <c r="D3" s="67"/>
    </row>
    <row r="4" spans="1:4" x14ac:dyDescent="0.25">
      <c r="A4" s="66"/>
      <c r="B4" s="66"/>
      <c r="C4" s="67"/>
      <c r="D4" s="67"/>
    </row>
    <row r="5" spans="1:4" x14ac:dyDescent="0.25">
      <c r="A5" s="66"/>
      <c r="B5" s="66"/>
      <c r="C5" s="67"/>
      <c r="D5" s="67"/>
    </row>
    <row r="6" spans="1:4" x14ac:dyDescent="0.25">
      <c r="A6" s="66"/>
      <c r="B6" s="66"/>
      <c r="C6" s="67"/>
      <c r="D6" s="67"/>
    </row>
    <row r="7" spans="1:4" x14ac:dyDescent="0.25">
      <c r="A7" s="66"/>
      <c r="B7" s="66"/>
      <c r="C7" s="67"/>
      <c r="D7" s="67"/>
    </row>
    <row r="8" spans="1:4" x14ac:dyDescent="0.25">
      <c r="A8" s="66"/>
      <c r="B8" s="66"/>
      <c r="C8" s="67"/>
      <c r="D8" s="67"/>
    </row>
    <row r="9" spans="1:4" x14ac:dyDescent="0.25">
      <c r="A9" s="66"/>
      <c r="B9" s="66"/>
      <c r="C9" s="67"/>
      <c r="D9" s="67"/>
    </row>
    <row r="10" spans="1:4" x14ac:dyDescent="0.25">
      <c r="A10" s="66"/>
      <c r="B10" s="66"/>
      <c r="C10" s="67"/>
      <c r="D10" s="67"/>
    </row>
    <row r="11" spans="1:4" x14ac:dyDescent="0.25">
      <c r="A11" s="66"/>
      <c r="B11" s="66"/>
      <c r="C11" s="67"/>
      <c r="D11" s="67"/>
    </row>
  </sheetData>
  <phoneticPr fontId="1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5971E-43DC-4935-8B08-4B92BA043133}">
  <dimension ref="D1:Q23"/>
  <sheetViews>
    <sheetView topLeftCell="D7" zoomScale="115" zoomScaleNormal="115" workbookViewId="0">
      <selection activeCell="M20" sqref="M20"/>
    </sheetView>
  </sheetViews>
  <sheetFormatPr defaultRowHeight="16.5" x14ac:dyDescent="0.3"/>
  <cols>
    <col min="1" max="3" width="9.140625" style="1"/>
    <col min="4" max="4" width="6.28515625" style="1" bestFit="1" customWidth="1"/>
    <col min="5" max="5" width="19.7109375" style="1" bestFit="1" customWidth="1"/>
    <col min="6" max="6" width="19.140625" style="1" bestFit="1" customWidth="1"/>
    <col min="7" max="7" width="15.28515625" style="1" customWidth="1"/>
    <col min="8" max="8" width="15.140625" style="1" customWidth="1"/>
    <col min="9" max="9" width="13.28515625" style="1" customWidth="1"/>
    <col min="10" max="16" width="9.140625" style="1"/>
    <col min="17" max="17" width="16.7109375" style="1" bestFit="1" customWidth="1"/>
    <col min="18" max="16384" width="9.140625" style="1"/>
  </cols>
  <sheetData>
    <row r="1" spans="4:17" x14ac:dyDescent="0.3">
      <c r="D1" s="70"/>
    </row>
    <row r="2" spans="4:17" ht="20.25" customHeight="1" x14ac:dyDescent="0.3">
      <c r="D2" s="75" t="s">
        <v>44</v>
      </c>
      <c r="E2" s="75" t="s">
        <v>39</v>
      </c>
      <c r="F2" s="75" t="s">
        <v>40</v>
      </c>
      <c r="G2" s="75" t="s">
        <v>41</v>
      </c>
      <c r="H2" s="75" t="s">
        <v>42</v>
      </c>
      <c r="I2" s="75" t="s">
        <v>43</v>
      </c>
    </row>
    <row r="3" spans="4:17" x14ac:dyDescent="0.3">
      <c r="D3" s="86">
        <v>1</v>
      </c>
      <c r="E3" s="87" t="s">
        <v>50</v>
      </c>
      <c r="F3" s="71" t="s">
        <v>45</v>
      </c>
      <c r="G3" s="87" t="s">
        <v>51</v>
      </c>
      <c r="H3" s="71"/>
      <c r="I3" s="71"/>
    </row>
    <row r="4" spans="4:17" x14ac:dyDescent="0.3">
      <c r="D4" s="86"/>
      <c r="E4" s="87"/>
      <c r="F4" s="71" t="s">
        <v>32</v>
      </c>
      <c r="G4" s="87"/>
      <c r="H4" s="71"/>
      <c r="I4" s="71"/>
    </row>
    <row r="5" spans="4:17" x14ac:dyDescent="0.3">
      <c r="D5" s="86"/>
      <c r="E5" s="87"/>
      <c r="F5" s="71" t="s">
        <v>46</v>
      </c>
      <c r="G5" s="87"/>
      <c r="H5" s="71"/>
      <c r="I5" s="71"/>
    </row>
    <row r="6" spans="4:17" x14ac:dyDescent="0.3">
      <c r="D6" s="86"/>
      <c r="E6" s="87"/>
      <c r="F6" s="71" t="s">
        <v>47</v>
      </c>
      <c r="G6" s="87"/>
      <c r="H6" s="71"/>
      <c r="I6" s="71"/>
    </row>
    <row r="7" spans="4:17" x14ac:dyDescent="0.3">
      <c r="D7" s="86"/>
      <c r="E7" s="87"/>
      <c r="F7" s="71" t="s">
        <v>48</v>
      </c>
      <c r="G7" s="87"/>
      <c r="H7" s="71"/>
      <c r="I7" s="71"/>
    </row>
    <row r="8" spans="4:17" x14ac:dyDescent="0.3">
      <c r="D8" s="86"/>
      <c r="E8" s="87"/>
      <c r="F8" s="71" t="s">
        <v>49</v>
      </c>
      <c r="G8" s="87"/>
      <c r="H8" s="71"/>
      <c r="I8" s="71"/>
    </row>
    <row r="9" spans="4:17" x14ac:dyDescent="0.3">
      <c r="D9" s="74"/>
      <c r="E9" s="74"/>
      <c r="F9" s="74"/>
      <c r="G9" s="74"/>
      <c r="H9" s="74"/>
      <c r="I9" s="74"/>
    </row>
    <row r="10" spans="4:17" x14ac:dyDescent="0.3">
      <c r="D10" s="73"/>
      <c r="E10" s="73"/>
      <c r="F10" s="73"/>
      <c r="G10" s="73"/>
      <c r="H10" s="73"/>
      <c r="I10" s="73"/>
    </row>
    <row r="11" spans="4:17" x14ac:dyDescent="0.3">
      <c r="D11" s="73"/>
      <c r="E11" s="73"/>
      <c r="F11" s="73"/>
      <c r="G11" s="73"/>
      <c r="H11" s="73"/>
      <c r="I11" s="73"/>
    </row>
    <row r="12" spans="4:17" x14ac:dyDescent="0.3">
      <c r="D12" s="73"/>
      <c r="E12" s="73"/>
      <c r="F12" s="73"/>
      <c r="G12" s="73"/>
      <c r="H12" s="73"/>
      <c r="I12" s="73"/>
    </row>
    <row r="13" spans="4:17" x14ac:dyDescent="0.3">
      <c r="D13" s="73"/>
      <c r="E13" s="73"/>
      <c r="F13" s="73"/>
      <c r="G13" s="73"/>
      <c r="H13" s="73"/>
      <c r="I13" s="73"/>
    </row>
    <row r="14" spans="4:17" x14ac:dyDescent="0.3">
      <c r="D14" s="73"/>
      <c r="E14" s="73"/>
      <c r="F14" s="73"/>
      <c r="G14" s="73"/>
      <c r="H14" s="73"/>
      <c r="I14" s="73"/>
      <c r="Q14" s="44">
        <v>12000000</v>
      </c>
    </row>
    <row r="15" spans="4:17" x14ac:dyDescent="0.3">
      <c r="D15" s="73"/>
      <c r="E15" s="73"/>
      <c r="F15" s="73"/>
      <c r="G15" s="73"/>
      <c r="H15" s="73"/>
      <c r="I15" s="73"/>
      <c r="Q15" s="44">
        <v>557</v>
      </c>
    </row>
    <row r="16" spans="4:17" x14ac:dyDescent="0.3">
      <c r="D16" s="73"/>
      <c r="E16" s="73"/>
      <c r="F16" s="73"/>
      <c r="G16" s="73"/>
      <c r="H16" s="73"/>
      <c r="I16" s="73"/>
      <c r="Q16" s="72">
        <f>Q14/Q15</f>
        <v>21543.98563734291</v>
      </c>
    </row>
    <row r="17" spans="4:9" x14ac:dyDescent="0.3">
      <c r="D17" s="73"/>
      <c r="E17" s="73"/>
      <c r="F17" s="73"/>
      <c r="G17" s="73"/>
      <c r="H17" s="73"/>
      <c r="I17" s="73"/>
    </row>
    <row r="18" spans="4:9" x14ac:dyDescent="0.3">
      <c r="D18" s="73"/>
      <c r="E18" s="73"/>
      <c r="F18" s="73"/>
      <c r="G18" s="73"/>
      <c r="H18" s="73"/>
      <c r="I18" s="73"/>
    </row>
    <row r="19" spans="4:9" x14ac:dyDescent="0.3">
      <c r="D19" s="73"/>
      <c r="E19" s="73"/>
      <c r="F19" s="73"/>
      <c r="G19" s="73"/>
      <c r="H19" s="73"/>
      <c r="I19" s="73"/>
    </row>
    <row r="20" spans="4:9" x14ac:dyDescent="0.3">
      <c r="D20" s="73"/>
      <c r="E20" s="73"/>
      <c r="F20" s="73"/>
      <c r="G20" s="73"/>
      <c r="H20" s="73"/>
      <c r="I20" s="73"/>
    </row>
    <row r="21" spans="4:9" x14ac:dyDescent="0.3">
      <c r="D21" s="73"/>
      <c r="E21" s="73"/>
      <c r="F21" s="73"/>
      <c r="G21" s="73"/>
      <c r="H21" s="73"/>
      <c r="I21" s="73"/>
    </row>
    <row r="22" spans="4:9" x14ac:dyDescent="0.3">
      <c r="D22" s="73"/>
      <c r="E22" s="73"/>
      <c r="F22" s="73"/>
      <c r="G22" s="73"/>
      <c r="H22" s="73"/>
      <c r="I22" s="73"/>
    </row>
    <row r="23" spans="4:9" x14ac:dyDescent="0.3">
      <c r="D23" s="73"/>
      <c r="E23" s="73"/>
      <c r="F23" s="73"/>
      <c r="G23" s="73"/>
      <c r="H23" s="73"/>
      <c r="I23" s="73"/>
    </row>
  </sheetData>
  <mergeCells count="3">
    <mergeCell ref="D3:D8"/>
    <mergeCell ref="E3:E8"/>
    <mergeCell ref="G3:G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5FEBB-9A36-432C-A377-768410801721}">
  <dimension ref="Q15:Q17"/>
  <sheetViews>
    <sheetView zoomScale="70" zoomScaleNormal="70" workbookViewId="0">
      <selection activeCell="Q17" sqref="Q17"/>
    </sheetView>
  </sheetViews>
  <sheetFormatPr defaultRowHeight="15" x14ac:dyDescent="0.25"/>
  <cols>
    <col min="17" max="17" width="16.7109375" bestFit="1" customWidth="1"/>
  </cols>
  <sheetData>
    <row r="15" spans="17:17" x14ac:dyDescent="0.25">
      <c r="Q15" s="68">
        <v>17000000</v>
      </c>
    </row>
    <row r="16" spans="17:17" x14ac:dyDescent="0.25">
      <c r="Q16" s="68">
        <v>846</v>
      </c>
    </row>
    <row r="17" spans="17:17" x14ac:dyDescent="0.25">
      <c r="Q17" s="69">
        <f>Q15/Q16</f>
        <v>20094.562647754137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18E0F-87E7-42DD-95AA-2DFD242C3328}">
  <dimension ref="Q14:Q16"/>
  <sheetViews>
    <sheetView zoomScale="70" zoomScaleNormal="70" workbookViewId="0">
      <selection activeCell="S25" sqref="S25"/>
    </sheetView>
  </sheetViews>
  <sheetFormatPr defaultRowHeight="15" x14ac:dyDescent="0.25"/>
  <cols>
    <col min="17" max="17" width="17.140625" bestFit="1" customWidth="1"/>
  </cols>
  <sheetData>
    <row r="14" spans="17:17" x14ac:dyDescent="0.25">
      <c r="Q14" s="68">
        <v>32500000</v>
      </c>
    </row>
    <row r="15" spans="17:17" x14ac:dyDescent="0.25">
      <c r="Q15" s="68">
        <v>1394</v>
      </c>
    </row>
    <row r="16" spans="17:17" x14ac:dyDescent="0.25">
      <c r="Q16" s="69">
        <f>Q14/Q15</f>
        <v>23314.203730272598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83C41-898C-49D4-BF53-7F4A59305193}">
  <dimension ref="Q14:Q16"/>
  <sheetViews>
    <sheetView zoomScale="70" zoomScaleNormal="70" workbookViewId="0">
      <selection activeCell="Q15" sqref="Q15"/>
    </sheetView>
  </sheetViews>
  <sheetFormatPr defaultRowHeight="15" x14ac:dyDescent="0.25"/>
  <cols>
    <col min="17" max="17" width="14.28515625" bestFit="1" customWidth="1"/>
  </cols>
  <sheetData>
    <row r="14" spans="17:17" x14ac:dyDescent="0.25">
      <c r="Q14" s="68">
        <v>28500000</v>
      </c>
    </row>
    <row r="15" spans="17:17" x14ac:dyDescent="0.25">
      <c r="Q15" s="68">
        <v>1394</v>
      </c>
    </row>
    <row r="16" spans="17:17" x14ac:dyDescent="0.25">
      <c r="Q16" s="68">
        <f>Q14/Q15</f>
        <v>20444.763271162123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Valuation VCIPL</vt:lpstr>
      <vt:lpstr>Sheet1</vt:lpstr>
      <vt:lpstr>Sheet2</vt:lpstr>
      <vt:lpstr>Sheet3</vt:lpstr>
      <vt:lpstr>Sheet4</vt:lpstr>
      <vt:lpstr>Sheet5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DESK-28 VASTUKALA</cp:lastModifiedBy>
  <dcterms:created xsi:type="dcterms:W3CDTF">2014-10-16T12:20:47Z</dcterms:created>
  <dcterms:modified xsi:type="dcterms:W3CDTF">2025-03-13T06:15:45Z</dcterms:modified>
</cp:coreProperties>
</file>