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73" i="4" l="1"/>
  <c r="W58" i="4"/>
  <c r="W57" i="4"/>
  <c r="W60" i="4" s="1"/>
  <c r="W61" i="4" s="1"/>
  <c r="W56" i="4"/>
  <c r="W62" i="4" s="1"/>
  <c r="W55" i="4"/>
  <c r="W64" i="4" s="1"/>
  <c r="W63" i="4" l="1"/>
  <c r="W66" i="4" s="1"/>
  <c r="W69" i="4" s="1"/>
  <c r="K15" i="17"/>
  <c r="L10" i="16"/>
  <c r="L7" i="15"/>
  <c r="W34" i="4"/>
  <c r="W75" i="4" l="1"/>
  <c r="W71" i="4"/>
  <c r="W70" i="4"/>
  <c r="C3" i="4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6" i="4" l="1"/>
  <c r="H4" i="4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<sst xmlns="http://schemas.openxmlformats.org/spreadsheetml/2006/main" count="74" uniqueCount="46">
  <si>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</si>
  <si>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</si>
  <si>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</si>
  <si>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</si>
  <si>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</si>
  <si>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</si>
  <si>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</si>
  <si>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</si>
  <si>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</si>
  <si>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</si>
  <si>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</si>
  <si>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</si>
  <si>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</si>
  <si>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</si>
  <si>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</si>
  <si>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</si>
  <si>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</si>
  <si>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</si>
  <si>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</si>
  <si>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</si>
  <si>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</si>
  <si>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</si>
  <si>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</si>
  <si>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</si>
  <si>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</si>
  <si>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</si>
  <si>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</si>
  <si>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</si>
  <si>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</si>
  <si>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</si>
  <si>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</si>
  <si>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</si>
  <si>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</si>
  <si>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</si>
  <si>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</si>
  <si>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</si>
  <si>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</si>
  <si>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</si>
  <si>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 xml:space="preserve">State Bank of India ( Diamond Branch (BKC) - Sanjaybhai Dhanajibhai Zadafiya </t>
  </si>
  <si>
    <t>As per OC</t>
  </si>
  <si>
    <t>OC</t>
  </si>
  <si>
    <t>Area</t>
  </si>
  <si>
    <t>Agree BUA</t>
  </si>
  <si>
    <t>Salable</t>
  </si>
  <si>
    <t>rate on Salable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</si>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</sst>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15</xdr:col>
      <xdr:colOff>286641</xdr:colOff>
      <xdr:row>31</xdr:row>
      <xdr:rowOff>162719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6382641" cy="5687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420009</xdr:colOff>
      <xdr:row>36</xdr:row>
      <xdr:rowOff>48429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516009" cy="5763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419669</xdr:colOff>
      <xdr:row>28</xdr:row>
      <xdr:rowOff>134087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4077269" cy="52775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8</xdr:col>
      <xdr:colOff>372037</xdr:colOff>
      <xdr:row>29</xdr:row>
      <xdr:rowOff>10224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029637" cy="5010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7</xdr:col>
      <xdr:colOff>381564</xdr:colOff>
      <xdr:row>33</xdr:row>
      <xdr:rowOff>172192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4039164" cy="53156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558999</xdr:colOff>
      <xdr:row>2</xdr:row>
      <xdr:rowOff>190499</xdr:rowOff>
    </xdr:from>
    <xdr:to>
      <xdr:col>31</xdr:col>
      <xdr:colOff>163564</xdr:colOff>
      <xdr:row>40</xdr:row>
      <xdr:rowOff>28574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199" y="571499"/>
          <a:ext cx="14234965" cy="7077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5"/>
  <sheetViews>
    <sheetView tabSelected="1" topLeftCell="H54" zoomScaleNormal="100" workbookViewId="0">
      <selection activeCell="X66" sqref="X6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1280</v>
      </c>
      <c r="C3" s="4">
        <f>B3*1.2</f>
        <v>1536</v>
      </c>
      <c r="D3" s="4">
        <f t="shared" ref="D3:D9" si="2">C3*1.2</f>
        <v>1843.1999999999998</v>
      </c>
      <c r="E3" s="5">
        <f t="shared" ref="E3:E9" si="3">R3</f>
        <v>55040000</v>
      </c>
      <c r="F3" s="9">
        <f t="shared" ref="F3:F9" si="4">ROUND((E3/B3),0)</f>
        <v>43000</v>
      </c>
      <c r="G3" s="9">
        <f t="shared" ref="G3:G9" si="5">ROUND((E3/C3),0)</f>
        <v>35833</v>
      </c>
      <c r="H3" s="9">
        <f t="shared" ref="H3:H9" si="6">ROUND((E3/D3),0)</f>
        <v>29861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1280</v>
      </c>
      <c r="R3" s="2">
        <v>55040000</v>
      </c>
    </row>
    <row r="4" spans="1:20" x14ac:dyDescent="0.25">
      <c r="A4" s="4">
        <f t="shared" si="0"/>
        <v>0</v>
      </c>
      <c r="B4" s="4">
        <f t="shared" si="1"/>
        <v>752</v>
      </c>
      <c r="C4" s="4">
        <f t="shared" ref="C4:C9" si="9">B4*1.2</f>
        <v>902.4</v>
      </c>
      <c r="D4" s="4">
        <f t="shared" si="2"/>
        <v>1082.8799999999999</v>
      </c>
      <c r="E4" s="5">
        <f t="shared" si="3"/>
        <v>43800000</v>
      </c>
      <c r="F4" s="9">
        <f t="shared" si="4"/>
        <v>58245</v>
      </c>
      <c r="G4" s="9">
        <f t="shared" si="5"/>
        <v>48537</v>
      </c>
      <c r="H4" s="9">
        <f t="shared" si="6"/>
        <v>40448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752</v>
      </c>
      <c r="R4" s="2">
        <v>43800000</v>
      </c>
    </row>
    <row r="5" spans="1:20" s="43" customFormat="1" x14ac:dyDescent="0.25">
      <c r="A5" s="41">
        <f t="shared" si="0"/>
        <v>0</v>
      </c>
      <c r="B5" s="41">
        <f t="shared" si="1"/>
        <v>1240</v>
      </c>
      <c r="C5" s="41">
        <f t="shared" si="9"/>
        <v>1488</v>
      </c>
      <c r="D5" s="41">
        <f t="shared" si="2"/>
        <v>1785.6</v>
      </c>
      <c r="E5" s="42">
        <f t="shared" si="3"/>
        <v>56740000</v>
      </c>
      <c r="F5" s="41">
        <f t="shared" si="4"/>
        <v>45758</v>
      </c>
      <c r="G5" s="41">
        <f t="shared" si="5"/>
        <v>38132</v>
      </c>
      <c r="H5" s="41">
        <f t="shared" si="6"/>
        <v>31776</v>
      </c>
      <c r="I5" s="41" t="e">
        <f>#REF!</f>
        <v>#REF!</v>
      </c>
      <c r="J5" s="41">
        <f t="shared" si="7"/>
        <v>0</v>
      </c>
      <c r="O5" s="43">
        <v>0</v>
      </c>
      <c r="P5" s="43">
        <f t="shared" si="8"/>
        <v>0</v>
      </c>
      <c r="Q5" s="43">
        <v>1240</v>
      </c>
      <c r="R5" s="44">
        <v>56740000</v>
      </c>
    </row>
    <row r="6" spans="1:20" s="43" customFormat="1" x14ac:dyDescent="0.25">
      <c r="A6" s="41">
        <f t="shared" si="0"/>
        <v>0</v>
      </c>
      <c r="B6" s="41">
        <f t="shared" si="1"/>
        <v>1280</v>
      </c>
      <c r="C6" s="41">
        <f t="shared" si="9"/>
        <v>1536</v>
      </c>
      <c r="D6" s="41">
        <f t="shared" si="2"/>
        <v>1843.1999999999998</v>
      </c>
      <c r="E6" s="42">
        <f t="shared" si="3"/>
        <v>58372000</v>
      </c>
      <c r="F6" s="41">
        <f t="shared" si="4"/>
        <v>45603</v>
      </c>
      <c r="G6" s="41">
        <f t="shared" si="5"/>
        <v>38003</v>
      </c>
      <c r="H6" s="41">
        <f t="shared" si="6"/>
        <v>31669</v>
      </c>
      <c r="I6" s="41" t="e">
        <f>#REF!</f>
        <v>#REF!</v>
      </c>
      <c r="J6" s="41">
        <f t="shared" si="7"/>
        <v>0</v>
      </c>
      <c r="O6" s="43">
        <v>0</v>
      </c>
      <c r="P6" s="43">
        <f t="shared" si="8"/>
        <v>0</v>
      </c>
      <c r="Q6" s="43">
        <v>1280</v>
      </c>
      <c r="R6" s="44">
        <v>58372000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9" si="1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5" si="32">N16</f>
        <v>0</v>
      </c>
      <c r="B16" s="41">
        <f t="shared" ref="B16:B25" si="33">Q16</f>
        <v>1920</v>
      </c>
      <c r="C16" s="41">
        <f t="shared" ref="C16:C25" si="34">B16*1.2</f>
        <v>2304</v>
      </c>
      <c r="D16" s="41">
        <f t="shared" ref="D16:D25" si="35">C16*1.2</f>
        <v>2764.7999999999997</v>
      </c>
      <c r="E16" s="42">
        <f t="shared" ref="E16:E25" si="36">R16</f>
        <v>120000000</v>
      </c>
      <c r="F16" s="41">
        <f t="shared" ref="F16:F25" si="37">ROUND((E16/B16),0)</f>
        <v>62500</v>
      </c>
      <c r="G16" s="41">
        <f t="shared" ref="G16:G25" si="38">ROUND((E16/C16),0)</f>
        <v>52083</v>
      </c>
      <c r="H16" s="41">
        <f t="shared" ref="H16:H25" si="39">ROUND((E16/D16),0)</f>
        <v>43403</v>
      </c>
      <c r="I16" s="41" t="e">
        <f>#REF!</f>
        <v>#REF!</v>
      </c>
      <c r="J16" s="41">
        <f t="shared" ref="J16:J25" si="40">S16</f>
        <v>0</v>
      </c>
      <c r="O16" s="43">
        <v>0</v>
      </c>
      <c r="P16" s="43">
        <f t="shared" ref="P16:Q25" si="41">O16/1.2</f>
        <v>0</v>
      </c>
      <c r="Q16" s="43">
        <v>1920</v>
      </c>
      <c r="R16" s="44">
        <v>120000000</v>
      </c>
    </row>
    <row r="17" spans="1:25" x14ac:dyDescent="0.25">
      <c r="A17" s="4">
        <f t="shared" si="32"/>
        <v>0</v>
      </c>
      <c r="B17" s="4">
        <f t="shared" si="33"/>
        <v>2200</v>
      </c>
      <c r="C17" s="4">
        <f t="shared" si="34"/>
        <v>2640</v>
      </c>
      <c r="D17" s="4">
        <f t="shared" si="35"/>
        <v>3168</v>
      </c>
      <c r="E17" s="5">
        <f t="shared" si="36"/>
        <v>150000000</v>
      </c>
      <c r="F17" s="9">
        <f t="shared" si="37"/>
        <v>68182</v>
      </c>
      <c r="G17" s="9">
        <f t="shared" si="38"/>
        <v>56818</v>
      </c>
      <c r="H17" s="9">
        <f t="shared" si="39"/>
        <v>47348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2200</v>
      </c>
      <c r="R17" s="2">
        <v>150000000</v>
      </c>
    </row>
    <row r="18" spans="1:25" s="43" customFormat="1" x14ac:dyDescent="0.25">
      <c r="A18" s="41">
        <f t="shared" si="32"/>
        <v>0</v>
      </c>
      <c r="B18" s="41">
        <f t="shared" si="33"/>
        <v>1215</v>
      </c>
      <c r="C18" s="41">
        <f t="shared" si="34"/>
        <v>1458</v>
      </c>
      <c r="D18" s="41">
        <f t="shared" si="35"/>
        <v>1749.6</v>
      </c>
      <c r="E18" s="42">
        <f t="shared" si="36"/>
        <v>71500000</v>
      </c>
      <c r="F18" s="41">
        <f t="shared" si="37"/>
        <v>58848</v>
      </c>
      <c r="G18" s="41">
        <f t="shared" si="38"/>
        <v>49040</v>
      </c>
      <c r="H18" s="41">
        <f t="shared" si="39"/>
        <v>40866</v>
      </c>
      <c r="I18" s="41" t="e">
        <f>#REF!</f>
        <v>#REF!</v>
      </c>
      <c r="J18" s="41">
        <f t="shared" si="40"/>
        <v>0</v>
      </c>
      <c r="O18" s="43">
        <v>0</v>
      </c>
      <c r="P18" s="43">
        <f t="shared" si="41"/>
        <v>0</v>
      </c>
      <c r="Q18" s="43">
        <v>1215</v>
      </c>
      <c r="R18" s="44">
        <v>71500000</v>
      </c>
    </row>
    <row r="19" spans="1:25" x14ac:dyDescent="0.25">
      <c r="A19" s="4">
        <f t="shared" ref="A19:A22" si="42">N19</f>
        <v>0</v>
      </c>
      <c r="B19" s="4">
        <f t="shared" ref="B19:B22" si="43">Q19</f>
        <v>0</v>
      </c>
      <c r="C19" s="4">
        <f t="shared" ref="C19:C22" si="44">B19*1.2</f>
        <v>0</v>
      </c>
      <c r="D19" s="4">
        <f t="shared" ref="D19:D22" si="45">C19*1.2</f>
        <v>0</v>
      </c>
      <c r="E19" s="5">
        <f t="shared" ref="E19:E22" si="46">R19</f>
        <v>0</v>
      </c>
      <c r="F19" s="9" t="e">
        <f t="shared" ref="F19:F22" si="47">ROUND((E19/B19),0)</f>
        <v>#DIV/0!</v>
      </c>
      <c r="G19" s="9" t="e">
        <f t="shared" ref="G19:G22" si="48">ROUND((E19/C19),0)</f>
        <v>#DIV/0!</v>
      </c>
      <c r="H19" s="9" t="e">
        <f t="shared" ref="H19:H22" si="49">ROUND((E19/D19),0)</f>
        <v>#DIV/0!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f t="shared" ref="Q19:Q22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37000</v>
      </c>
      <c r="X26" s="20" t="s">
        <v>44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42</v>
      </c>
      <c r="F28" s="7">
        <v>2520</v>
      </c>
      <c r="P28" t="s">
        <v>40</v>
      </c>
      <c r="Q28">
        <v>141</v>
      </c>
      <c r="S28" s="10"/>
      <c r="T28" s="10"/>
      <c r="U28" s="17" t="s">
        <v>15</v>
      </c>
      <c r="V28" s="18"/>
      <c r="W28" s="19">
        <f>W26-W27</f>
        <v>34500</v>
      </c>
      <c r="X28" s="22"/>
    </row>
    <row r="29" spans="1:25" ht="15.75" x14ac:dyDescent="0.25">
      <c r="E29" t="s">
        <v>43</v>
      </c>
      <c r="F29" s="7">
        <v>3150</v>
      </c>
      <c r="G29" s="6"/>
      <c r="H29" s="6"/>
      <c r="P29" t="s">
        <v>41</v>
      </c>
      <c r="Q29">
        <v>21</v>
      </c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16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44</v>
      </c>
      <c r="X31" s="31">
        <v>2009</v>
      </c>
      <c r="Y31" t="s">
        <v>39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6" t="s">
        <v>38</v>
      </c>
      <c r="Q33" s="46"/>
      <c r="R33" s="46"/>
      <c r="S33" s="46"/>
      <c r="T33" s="47"/>
      <c r="U33" s="21" t="s">
        <v>20</v>
      </c>
      <c r="V33" s="23"/>
      <c r="W33" s="24">
        <f>90*W30/W32</f>
        <v>24</v>
      </c>
      <c r="X33" s="24"/>
    </row>
    <row r="34" spans="15:24" ht="15.75" x14ac:dyDescent="0.25">
      <c r="U34" s="17"/>
      <c r="V34" s="26"/>
      <c r="W34" s="27">
        <f>W33%</f>
        <v>0.24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600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1900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34500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36400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43</v>
      </c>
      <c r="V41" s="30"/>
      <c r="W41" s="25">
        <v>3150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114660000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103194000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91728000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7875000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238875</v>
      </c>
      <c r="X48" s="34"/>
    </row>
    <row r="51" spans="21:25" x14ac:dyDescent="0.25">
      <c r="W51" t="s">
        <v>45</v>
      </c>
    </row>
    <row r="53" spans="21:25" ht="15.75" x14ac:dyDescent="0.25">
      <c r="U53" s="17" t="s">
        <v>13</v>
      </c>
      <c r="V53" s="18"/>
      <c r="W53" s="19">
        <v>37500</v>
      </c>
      <c r="X53" s="20" t="s">
        <v>44</v>
      </c>
    </row>
    <row r="54" spans="21:25" ht="31.5" x14ac:dyDescent="0.25">
      <c r="U54" s="21" t="s">
        <v>14</v>
      </c>
      <c r="V54" s="18"/>
      <c r="W54" s="19">
        <v>2500</v>
      </c>
      <c r="X54" s="22"/>
    </row>
    <row r="55" spans="21:25" ht="15.75" x14ac:dyDescent="0.25">
      <c r="U55" s="17" t="s">
        <v>15</v>
      </c>
      <c r="V55" s="18"/>
      <c r="W55" s="19">
        <f>W53-W54</f>
        <v>35000</v>
      </c>
      <c r="X55" s="22"/>
    </row>
    <row r="56" spans="21:25" ht="15.75" x14ac:dyDescent="0.25">
      <c r="U56" s="17" t="s">
        <v>16</v>
      </c>
      <c r="V56" s="18"/>
      <c r="W56" s="19">
        <f>W54</f>
        <v>2500</v>
      </c>
      <c r="X56" s="22"/>
    </row>
    <row r="57" spans="21:25" ht="15.75" x14ac:dyDescent="0.25">
      <c r="U57" s="17" t="s">
        <v>17</v>
      </c>
      <c r="V57" s="23"/>
      <c r="W57" s="24">
        <f>X57-X58</f>
        <v>16</v>
      </c>
      <c r="X57" s="25">
        <v>2025</v>
      </c>
    </row>
    <row r="58" spans="21:25" ht="15.75" x14ac:dyDescent="0.25">
      <c r="U58" s="17" t="s">
        <v>18</v>
      </c>
      <c r="V58" s="23"/>
      <c r="W58" s="24">
        <f>W59-W57</f>
        <v>44</v>
      </c>
      <c r="X58" s="31">
        <v>2009</v>
      </c>
      <c r="Y58" t="s">
        <v>39</v>
      </c>
    </row>
    <row r="59" spans="21:25" ht="15.75" x14ac:dyDescent="0.25">
      <c r="U59" s="17" t="s">
        <v>19</v>
      </c>
      <c r="V59" s="23"/>
      <c r="W59" s="24">
        <v>60</v>
      </c>
      <c r="X59" s="24"/>
    </row>
    <row r="60" spans="21:25" ht="31.5" x14ac:dyDescent="0.25">
      <c r="U60" s="21" t="s">
        <v>20</v>
      </c>
      <c r="V60" s="23"/>
      <c r="W60" s="24">
        <f>90*W57/W59</f>
        <v>24</v>
      </c>
      <c r="X60" s="24"/>
    </row>
    <row r="61" spans="21:25" ht="15.75" x14ac:dyDescent="0.25">
      <c r="U61" s="17"/>
      <c r="V61" s="26"/>
      <c r="W61" s="27">
        <f>W60%</f>
        <v>0.24</v>
      </c>
      <c r="X61" s="27"/>
    </row>
    <row r="62" spans="21:25" ht="15.75" x14ac:dyDescent="0.25">
      <c r="U62" s="17" t="s">
        <v>21</v>
      </c>
      <c r="V62" s="18"/>
      <c r="W62" s="19">
        <f>W56*W61</f>
        <v>600</v>
      </c>
      <c r="X62" s="22"/>
    </row>
    <row r="63" spans="21:25" ht="15.75" x14ac:dyDescent="0.25">
      <c r="U63" s="17" t="s">
        <v>22</v>
      </c>
      <c r="V63" s="18"/>
      <c r="W63" s="19">
        <f>W56-W62</f>
        <v>1900</v>
      </c>
      <c r="X63" s="22"/>
    </row>
    <row r="64" spans="21:25" ht="15.75" x14ac:dyDescent="0.25">
      <c r="U64" s="17" t="s">
        <v>15</v>
      </c>
      <c r="V64" s="18"/>
      <c r="W64" s="19">
        <f>W55</f>
        <v>35000</v>
      </c>
      <c r="X64" s="22"/>
    </row>
    <row r="65" spans="21:24" ht="15.75" x14ac:dyDescent="0.25">
      <c r="U65" s="23"/>
      <c r="V65" s="18"/>
      <c r="W65" s="19"/>
      <c r="X65" s="22"/>
    </row>
    <row r="66" spans="21:24" ht="15.75" x14ac:dyDescent="0.25">
      <c r="U66" s="28" t="s">
        <v>23</v>
      </c>
      <c r="V66" s="29"/>
      <c r="W66" s="20">
        <f>W64+W63</f>
        <v>36900</v>
      </c>
      <c r="X66" s="22"/>
    </row>
    <row r="67" spans="21:24" ht="15.75" x14ac:dyDescent="0.25">
      <c r="U67" s="23"/>
      <c r="V67" s="23"/>
      <c r="W67" s="24"/>
      <c r="X67" s="24"/>
    </row>
    <row r="68" spans="21:24" ht="15.75" x14ac:dyDescent="0.25">
      <c r="U68" s="28" t="s">
        <v>43</v>
      </c>
      <c r="V68" s="30"/>
      <c r="W68" s="25">
        <v>3150</v>
      </c>
      <c r="X68" s="24"/>
    </row>
    <row r="69" spans="21:24" ht="15.75" x14ac:dyDescent="0.25">
      <c r="U69" s="17" t="s">
        <v>24</v>
      </c>
      <c r="V69" s="31"/>
      <c r="W69" s="32">
        <f>W66*W68+X70</f>
        <v>116235000</v>
      </c>
      <c r="X69" s="33"/>
    </row>
    <row r="70" spans="21:24" ht="15.75" x14ac:dyDescent="0.25">
      <c r="U70" s="17" t="s">
        <v>25</v>
      </c>
      <c r="V70" s="23"/>
      <c r="W70" s="34">
        <f>W69*0.9</f>
        <v>104611500</v>
      </c>
      <c r="X70" s="35"/>
    </row>
    <row r="71" spans="21:24" ht="15.75" x14ac:dyDescent="0.25">
      <c r="U71" s="17" t="s">
        <v>26</v>
      </c>
      <c r="V71" s="23"/>
      <c r="W71" s="34">
        <f>W69*0.8</f>
        <v>92988000</v>
      </c>
      <c r="X71" s="34"/>
    </row>
    <row r="72" spans="21:24" ht="15.75" x14ac:dyDescent="0.25">
      <c r="U72" s="17"/>
      <c r="V72" s="23"/>
      <c r="W72" s="36"/>
      <c r="X72" s="24"/>
    </row>
    <row r="73" spans="21:24" ht="15.75" x14ac:dyDescent="0.25">
      <c r="U73" s="37" t="s">
        <v>27</v>
      </c>
      <c r="V73" s="38"/>
      <c r="W73" s="39">
        <f>W54*W68</f>
        <v>7875000</v>
      </c>
      <c r="X73" s="39"/>
    </row>
    <row r="74" spans="21:24" ht="15.75" x14ac:dyDescent="0.25">
      <c r="U74" s="17" t="s">
        <v>28</v>
      </c>
      <c r="V74" s="23"/>
      <c r="W74" s="36"/>
      <c r="X74" s="36"/>
    </row>
    <row r="75" spans="21:24" ht="15.75" x14ac:dyDescent="0.25">
      <c r="U75" s="40" t="s">
        <v>29</v>
      </c>
      <c r="V75" s="36"/>
      <c r="W75" s="34">
        <f>W69*0.025/12</f>
        <v>242156.25</v>
      </c>
      <c r="X75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F3" sqref="F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E7" sqref="E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7"/>
  <sheetViews>
    <sheetView zoomScaleNormal="100" workbookViewId="0">
      <selection activeCell="L3" sqref="L3:L7"/>
    </sheetView>
  </sheetViews>
  <sheetFormatPr defaultRowHeight="15" x14ac:dyDescent="0.25"/>
  <cols>
    <col min="12" max="12" width="17.42578125" customWidth="1"/>
  </cols>
  <sheetData>
    <row r="2" spans="1:12" x14ac:dyDescent="0.25">
      <c r="A2" s="6"/>
    </row>
    <row r="4" spans="1:12" x14ac:dyDescent="0.25">
      <c r="L4">
        <v>43800000</v>
      </c>
    </row>
    <row r="5" spans="1:12" x14ac:dyDescent="0.25">
      <c r="L5">
        <v>2628000</v>
      </c>
    </row>
    <row r="6" spans="1:12" x14ac:dyDescent="0.25">
      <c r="L6">
        <v>30000</v>
      </c>
    </row>
    <row r="7" spans="1:12" x14ac:dyDescent="0.25">
      <c r="L7">
        <f>SUM(L3:L6)</f>
        <v>46458000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7:L19"/>
  <sheetViews>
    <sheetView topLeftCell="A4" zoomScaleNormal="100" workbookViewId="0">
      <selection activeCell="L7" sqref="L7:L10"/>
    </sheetView>
  </sheetViews>
  <sheetFormatPr defaultRowHeight="15" x14ac:dyDescent="0.25"/>
  <cols>
    <col min="12" max="12" width="15.42578125" customWidth="1"/>
  </cols>
  <sheetData>
    <row r="7" spans="12:12" x14ac:dyDescent="0.25">
      <c r="L7">
        <v>53500000</v>
      </c>
    </row>
    <row r="8" spans="12:12" x14ac:dyDescent="0.25">
      <c r="L8">
        <v>3210000</v>
      </c>
    </row>
    <row r="9" spans="12:12" x14ac:dyDescent="0.25">
      <c r="L9">
        <v>30000</v>
      </c>
    </row>
    <row r="10" spans="12:12" x14ac:dyDescent="0.25">
      <c r="L10">
        <f>SUM(L7:L9)</f>
        <v>56740000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2:K15"/>
  <sheetViews>
    <sheetView topLeftCell="A10" zoomScaleNormal="100" workbookViewId="0">
      <selection activeCell="K12" sqref="K12:K15"/>
    </sheetView>
  </sheetViews>
  <sheetFormatPr defaultRowHeight="15" x14ac:dyDescent="0.25"/>
  <cols>
    <col min="11" max="11" width="14.28515625" customWidth="1"/>
  </cols>
  <sheetData>
    <row r="12" spans="11:11" x14ac:dyDescent="0.25">
      <c r="K12">
        <v>55040000</v>
      </c>
    </row>
    <row r="13" spans="11:11" x14ac:dyDescent="0.25">
      <c r="K13">
        <v>3302400</v>
      </c>
    </row>
    <row r="14" spans="11:11" x14ac:dyDescent="0.25">
      <c r="K14">
        <v>30000</v>
      </c>
    </row>
    <row r="15" spans="11:11" x14ac:dyDescent="0.25">
      <c r="K15">
        <f>SUM(K12:K14)</f>
        <v>58372400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6" zoomScaleNormal="100" workbookViewId="0">
      <selection activeCell="M4" sqref="M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R10" sqref="R10:V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2025-03-12T09:09:48Z</dcterms:modified>
</cp:coreProperties>
</file>