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32DF9A6-7AE1-44CD-BDE9-241EED04475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J34" i="1"/>
  <c r="F34" i="1"/>
  <c r="C34" i="1"/>
  <c r="C33" i="1"/>
  <c r="F33" i="1"/>
  <c r="J32" i="1"/>
  <c r="F6" i="1"/>
  <c r="F32" i="1"/>
  <c r="C32" i="1"/>
  <c r="C30" i="1"/>
  <c r="I29" i="1"/>
  <c r="C29" i="1"/>
  <c r="H35" i="1"/>
  <c r="H34" i="1"/>
  <c r="I30" i="1"/>
  <c r="B15" i="1"/>
  <c r="B9" i="1"/>
  <c r="B4" i="1"/>
  <c r="B5" i="1" s="1"/>
  <c r="G33" i="1" l="1"/>
  <c r="H33" i="1"/>
  <c r="J33" i="1" s="1"/>
  <c r="G35" i="1"/>
  <c r="G34" i="1"/>
  <c r="B10" i="1"/>
  <c r="B11" i="1" s="1"/>
  <c r="B12" i="1" s="1"/>
  <c r="B16" i="1" s="1"/>
  <c r="B22" i="1" s="1"/>
  <c r="B19" i="1" l="1"/>
  <c r="B20" i="1"/>
  <c r="B17" i="1"/>
  <c r="B18" i="1"/>
  <c r="G31" i="1" l="1"/>
  <c r="H30" i="1"/>
  <c r="H32" i="1"/>
  <c r="G30" i="1"/>
  <c r="G32" i="1" l="1"/>
  <c r="H31" i="1"/>
  <c r="G29" i="1"/>
  <c r="H29" i="1" l="1"/>
  <c r="H3" i="1" l="1"/>
</calcChain>
</file>

<file path=xl/sharedStrings.xml><?xml version="1.0" encoding="utf-8"?>
<sst xmlns="http://schemas.openxmlformats.org/spreadsheetml/2006/main" count="29" uniqueCount="28">
  <si>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</si>
  <si>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</si>
  <si>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</si>
  <si>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</si>
  <si>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</si>
  <si>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</si>
  <si>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</si>
  <si>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</si>
  <si>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>IGR</t>
  </si>
  <si>
    <t>Area</t>
  </si>
  <si>
    <t>Agreement Carpet 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</si>
  <si>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</si>
  <si>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</si>
  <si>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</si>
  <si>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</si>
  <si>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</si>
  <si>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</si>
  <si>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</si>
  <si>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</si>
  <si>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</si>
  <si>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</si>
  <si>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</si>
  <si>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</si>
  <si>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</si>
  <si>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</si>
  <si>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</si>
  <si>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Distress Value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</si>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</sst>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43" fontId="6" fillId="0" borderId="0" xfId="0" applyNumberFormat="1" applyFont="1"/>
    <xf numFmtId="0" fontId="3" fillId="0" borderId="0" xfId="1" applyNumberFormat="1" applyFont="1" applyBorder="1"/>
    <xf numFmtId="43" fontId="3" fillId="0" borderId="0" xfId="0" applyNumberFormat="1" applyFont="1"/>
    <xf numFmtId="10" fontId="4" fillId="0" borderId="0" xfId="0" applyNumberFormat="1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43" fontId="12" fillId="2" borderId="1" xfId="0" applyNumberFormat="1" applyFont="1" applyFill="1" applyBorder="1" applyAlignment="1">
      <alignment horizontal="left" vertical="top"/>
    </xf>
    <xf numFmtId="43" fontId="13" fillId="2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7" fillId="0" borderId="1" xfId="0" applyFont="1" applyFill="1" applyBorder="1"/>
    <xf numFmtId="43" fontId="7" fillId="0" borderId="1" xfId="0" applyNumberFormat="1" applyFont="1" applyFill="1" applyBorder="1"/>
    <xf numFmtId="43" fontId="0" fillId="0" borderId="1" xfId="0" applyNumberFormat="1" applyFill="1" applyBorder="1"/>
    <xf numFmtId="0" fontId="0" fillId="0" borderId="1" xfId="0" applyFill="1" applyBorder="1"/>
    <xf numFmtId="0" fontId="7" fillId="0" borderId="0" xfId="0" applyFont="1" applyFill="1"/>
    <xf numFmtId="0" fontId="0" fillId="0" borderId="0" xfId="0" applyFill="1"/>
    <xf numFmtId="0" fontId="6" fillId="0" borderId="1" xfId="0" applyFont="1" applyFill="1" applyBorder="1"/>
    <xf numFmtId="43" fontId="6" fillId="0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476251</xdr:colOff>
      <xdr:row>44</xdr:row>
      <xdr:rowOff>144065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B2AED5-C243-23EF-89F0-38DC27AC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620250" cy="8526065"/>
        </a:xfrm>
        <a:prstGeom prst="rect">
          <a:avLst/>
        </a:prstGeom>
      </xdr:spPr>
    </xdr:pic>
    <xdr:clientData/>
  </xdr:twoCellAnchor>
  <xdr:twoCellAnchor editAs="oneCell">
    <xdr:from>
      <xdr:col>16</xdr:col>
      <xdr:colOff>428624</xdr:colOff>
      <xdr:row>0</xdr:row>
      <xdr:rowOff>0</xdr:rowOff>
    </xdr:from>
    <xdr:to>
      <xdr:col>33</xdr:col>
      <xdr:colOff>552449</xdr:colOff>
      <xdr:row>41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9B649C-B55C-D5AE-AF1E-64B92C181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4" y="0"/>
          <a:ext cx="10487025" cy="797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323851</xdr:colOff>
      <xdr:row>44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F89BC2-DE38-E744-8C2B-572A29F8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467850" cy="8516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zoomScaleNormal="100" workbookViewId="0">
      <selection activeCell="B6" sqref="B6"/>
    </sheetView>
  </sheetViews>
  <sheetFormatPr defaultRowHeight="15" x14ac:dyDescent="0.25"/>
  <cols>
    <col min="1" max="1" width="21.7109375" style="10" bestFit="1" customWidth="1"/>
    <col min="2" max="2" width="18.140625" style="10" bestFit="1" customWidth="1"/>
    <col min="3" max="3" width="15.5703125" style="10" bestFit="1" customWidth="1"/>
    <col min="4" max="4" width="18.28515625" style="10" bestFit="1" customWidth="1"/>
    <col min="5" max="5" width="18.28515625" style="10" customWidth="1"/>
    <col min="6" max="6" width="21.7109375" style="10" bestFit="1" customWidth="1"/>
    <col min="7" max="7" width="18.85546875" style="10" bestFit="1" customWidth="1"/>
    <col min="8" max="8" width="19.85546875" bestFit="1" customWidth="1"/>
    <col min="9" max="9" width="15.42578125" bestFit="1" customWidth="1"/>
    <col min="10" max="10" width="13.7109375" bestFit="1" customWidth="1"/>
    <col min="11" max="11" width="10" bestFit="1" customWidth="1"/>
    <col min="12" max="12" width="28.42578125" bestFit="1" customWidth="1"/>
    <col min="13" max="14" width="14.28515625" bestFit="1" customWidth="1"/>
    <col min="15" max="15" width="11.5703125" bestFit="1" customWidth="1"/>
  </cols>
  <sheetData>
    <row r="1" spans="1:15" ht="15.75" x14ac:dyDescent="0.25">
      <c r="A1" s="64"/>
      <c r="B1" s="62"/>
      <c r="C1" s="62"/>
      <c r="F1" s="28"/>
      <c r="G1" s="19"/>
      <c r="H1" s="2"/>
      <c r="I1" s="3"/>
      <c r="L1" s="1"/>
      <c r="M1" s="2"/>
      <c r="N1" s="2"/>
      <c r="O1" s="3"/>
    </row>
    <row r="2" spans="1:15" ht="16.5" x14ac:dyDescent="0.3">
      <c r="A2" s="59" t="s">
        <v>12</v>
      </c>
      <c r="B2" s="63">
        <v>2025</v>
      </c>
      <c r="C2" s="63"/>
      <c r="D2" s="21"/>
      <c r="F2" s="10" t="s">
        <v>1</v>
      </c>
      <c r="I2" s="5"/>
      <c r="L2" s="4"/>
      <c r="O2" s="5"/>
    </row>
    <row r="3" spans="1:15" ht="16.5" x14ac:dyDescent="0.3">
      <c r="A3" s="59" t="s">
        <v>13</v>
      </c>
      <c r="B3" s="63">
        <v>1999</v>
      </c>
      <c r="C3" s="63"/>
      <c r="D3" s="18"/>
      <c r="E3" s="13"/>
      <c r="F3" s="40">
        <v>1999</v>
      </c>
      <c r="G3" s="29">
        <v>2025</v>
      </c>
      <c r="H3" s="41">
        <f>G3-F3</f>
        <v>26</v>
      </c>
      <c r="M3" s="56"/>
      <c r="N3" s="6"/>
      <c r="O3" s="5"/>
    </row>
    <row r="4" spans="1:15" ht="16.5" x14ac:dyDescent="0.3">
      <c r="A4" s="60" t="s">
        <v>14</v>
      </c>
      <c r="B4" s="63">
        <f>B2-B3</f>
        <v>26</v>
      </c>
      <c r="C4" s="63"/>
      <c r="D4" s="32"/>
      <c r="E4" s="42"/>
      <c r="F4" s="43"/>
      <c r="H4" s="41"/>
      <c r="L4" s="24"/>
      <c r="M4" s="56"/>
      <c r="N4" s="6"/>
      <c r="O4" s="5"/>
    </row>
    <row r="5" spans="1:15" ht="16.5" x14ac:dyDescent="0.3">
      <c r="A5" s="59"/>
      <c r="B5" s="63">
        <f>B4-60</f>
        <v>-34</v>
      </c>
      <c r="C5" s="63"/>
      <c r="D5" s="32"/>
      <c r="E5" s="48"/>
      <c r="F5" s="48" t="s">
        <v>10</v>
      </c>
      <c r="G5" s="29" t="s">
        <v>11</v>
      </c>
      <c r="H5" s="49"/>
      <c r="I5" s="7"/>
      <c r="M5" s="56"/>
      <c r="N5" s="6"/>
      <c r="O5" s="5"/>
    </row>
    <row r="6" spans="1:15" ht="16.5" x14ac:dyDescent="0.3">
      <c r="A6" s="59" t="s">
        <v>15</v>
      </c>
      <c r="B6" s="63">
        <f>1160*2600</f>
        <v>3016000</v>
      </c>
      <c r="C6" s="63"/>
      <c r="D6" s="32"/>
      <c r="E6" s="48"/>
      <c r="F6" s="55">
        <f>G6/1.2</f>
        <v>966.66666666666674</v>
      </c>
      <c r="G6" s="48">
        <v>1160</v>
      </c>
      <c r="H6" s="49"/>
      <c r="I6" s="11"/>
      <c r="J6" s="11"/>
      <c r="M6" s="56"/>
      <c r="N6" s="6"/>
      <c r="O6" s="5"/>
    </row>
    <row r="7" spans="1:15" ht="16.5" x14ac:dyDescent="0.3">
      <c r="A7" s="59" t="s">
        <v>16</v>
      </c>
      <c r="B7" s="63"/>
      <c r="C7" s="63"/>
      <c r="D7" s="33"/>
      <c r="E7" s="50"/>
      <c r="F7" s="48"/>
      <c r="G7" s="48"/>
      <c r="H7" s="7"/>
      <c r="I7" s="11"/>
      <c r="J7" s="11"/>
      <c r="M7" s="57"/>
      <c r="N7" s="26"/>
      <c r="O7" s="5"/>
    </row>
    <row r="8" spans="1:15" ht="16.5" x14ac:dyDescent="0.3">
      <c r="A8" s="59"/>
      <c r="B8" s="63"/>
      <c r="C8" s="63"/>
      <c r="D8" s="34"/>
      <c r="E8" s="51"/>
      <c r="F8" s="48"/>
      <c r="G8" s="13"/>
      <c r="H8" s="7"/>
      <c r="I8" s="11"/>
      <c r="J8" s="55"/>
      <c r="K8" s="7"/>
      <c r="M8" s="25"/>
      <c r="N8" s="26"/>
      <c r="O8" s="5"/>
    </row>
    <row r="9" spans="1:15" ht="16.5" x14ac:dyDescent="0.3">
      <c r="A9" s="59" t="s">
        <v>17</v>
      </c>
      <c r="B9" s="63">
        <f>100-10</f>
        <v>90</v>
      </c>
      <c r="C9" s="63"/>
      <c r="D9" s="33"/>
      <c r="E9" s="50"/>
      <c r="F9" s="48"/>
      <c r="G9" s="44"/>
      <c r="H9" s="38"/>
      <c r="I9" s="11"/>
      <c r="J9" s="11"/>
      <c r="K9" s="9"/>
      <c r="L9" s="9"/>
      <c r="M9" s="8"/>
      <c r="N9" s="26"/>
      <c r="O9" s="5"/>
    </row>
    <row r="10" spans="1:15" ht="16.5" x14ac:dyDescent="0.3">
      <c r="A10" s="60" t="s">
        <v>18</v>
      </c>
      <c r="B10" s="63">
        <f>B9*B4/60</f>
        <v>39</v>
      </c>
      <c r="C10" s="63"/>
      <c r="D10" s="33"/>
      <c r="E10" s="50"/>
      <c r="F10" s="48"/>
      <c r="G10" s="29"/>
      <c r="H10" s="38"/>
      <c r="I10" s="11"/>
      <c r="J10" s="11"/>
      <c r="K10" s="9"/>
      <c r="L10" s="9"/>
      <c r="M10" s="8"/>
      <c r="N10" s="26"/>
      <c r="O10" s="5"/>
    </row>
    <row r="11" spans="1:15" ht="16.5" x14ac:dyDescent="0.3">
      <c r="A11" s="59"/>
      <c r="B11" s="63">
        <f>B10%</f>
        <v>0.39</v>
      </c>
      <c r="C11" s="63"/>
      <c r="D11" s="35"/>
      <c r="E11" s="52"/>
      <c r="F11" s="53"/>
      <c r="G11" s="13"/>
      <c r="H11" s="38"/>
      <c r="I11" s="11"/>
      <c r="J11" s="11"/>
      <c r="K11" s="9"/>
      <c r="L11" s="9"/>
      <c r="M11" s="8"/>
      <c r="N11" s="27"/>
      <c r="O11" s="5"/>
    </row>
    <row r="12" spans="1:15" ht="16.5" x14ac:dyDescent="0.3">
      <c r="A12" s="59" t="s">
        <v>19</v>
      </c>
      <c r="B12" s="63">
        <f>ROUND((B6*B11),0)</f>
        <v>1176240</v>
      </c>
      <c r="C12" s="63"/>
      <c r="D12" s="36"/>
      <c r="E12" s="50"/>
      <c r="F12" s="31" t="s">
        <v>27</v>
      </c>
      <c r="G12" s="13"/>
      <c r="H12" s="38"/>
      <c r="I12" s="23"/>
      <c r="J12" s="11"/>
      <c r="K12" s="9"/>
      <c r="L12" s="9"/>
      <c r="M12" s="58"/>
      <c r="N12" s="6"/>
      <c r="O12" s="5"/>
    </row>
    <row r="13" spans="1:15" ht="16.5" x14ac:dyDescent="0.3">
      <c r="A13" s="59" t="s">
        <v>9</v>
      </c>
      <c r="B13" s="63">
        <v>1160</v>
      </c>
      <c r="C13" s="63"/>
      <c r="D13" s="36"/>
      <c r="E13" s="45"/>
      <c r="F13" s="13">
        <v>954</v>
      </c>
      <c r="G13" s="13"/>
      <c r="H13" s="38"/>
      <c r="I13" s="55"/>
      <c r="J13" s="11"/>
      <c r="K13" s="9"/>
      <c r="L13" s="9"/>
      <c r="M13" s="46"/>
      <c r="N13" s="6"/>
      <c r="O13" s="5"/>
    </row>
    <row r="14" spans="1:15" ht="16.5" x14ac:dyDescent="0.3">
      <c r="A14" s="59" t="s">
        <v>20</v>
      </c>
      <c r="B14" s="63">
        <v>21000</v>
      </c>
      <c r="C14" s="63"/>
      <c r="D14" s="32"/>
      <c r="E14" s="13"/>
      <c r="F14" s="13"/>
      <c r="G14" s="13"/>
      <c r="H14" s="38"/>
      <c r="I14" s="55"/>
      <c r="J14" s="11"/>
      <c r="K14" s="9"/>
      <c r="L14" s="9"/>
      <c r="M14" s="46"/>
      <c r="N14" s="6"/>
      <c r="O14" s="5"/>
    </row>
    <row r="15" spans="1:15" ht="16.5" x14ac:dyDescent="0.3">
      <c r="A15" s="59" t="s">
        <v>21</v>
      </c>
      <c r="B15" s="63">
        <f>B14*B13</f>
        <v>24360000</v>
      </c>
      <c r="C15" s="63"/>
      <c r="D15" s="32"/>
      <c r="E15" s="13"/>
      <c r="H15" s="38"/>
      <c r="I15" s="9"/>
      <c r="J15" s="9"/>
      <c r="K15" s="9"/>
      <c r="L15" s="9"/>
      <c r="M15" s="8"/>
      <c r="N15" s="6"/>
      <c r="O15" s="5"/>
    </row>
    <row r="16" spans="1:15" ht="16.5" x14ac:dyDescent="0.3">
      <c r="A16" s="61" t="s">
        <v>22</v>
      </c>
      <c r="B16" s="62">
        <f>B15-B12</f>
        <v>23183760</v>
      </c>
      <c r="C16" s="62"/>
      <c r="D16" s="37"/>
      <c r="E16" s="13"/>
      <c r="F16" s="39"/>
      <c r="G16" s="13"/>
      <c r="H16" s="7"/>
      <c r="I16" s="7"/>
      <c r="M16" s="7"/>
      <c r="N16" s="26"/>
      <c r="O16" s="5"/>
    </row>
    <row r="17" spans="1:15" ht="16.5" x14ac:dyDescent="0.3">
      <c r="A17" s="61" t="s">
        <v>23</v>
      </c>
      <c r="B17" s="62">
        <f>B16*0.9</f>
        <v>20865384</v>
      </c>
      <c r="C17" s="62"/>
      <c r="D17" s="47"/>
      <c r="E17" s="13"/>
      <c r="F17" s="39"/>
      <c r="G17" s="13"/>
      <c r="H17" s="7"/>
      <c r="I17" s="7"/>
      <c r="L17" s="26"/>
      <c r="M17" s="14"/>
      <c r="N17" s="14"/>
      <c r="O17" s="20"/>
    </row>
    <row r="18" spans="1:15" ht="16.5" hidden="1" x14ac:dyDescent="0.3">
      <c r="A18" s="61" t="s">
        <v>24</v>
      </c>
      <c r="B18" s="62">
        <f>B16*0.8</f>
        <v>18547008</v>
      </c>
      <c r="C18" s="62"/>
      <c r="D18" s="47"/>
      <c r="E18" s="13"/>
      <c r="F18" s="13"/>
      <c r="G18" s="13"/>
      <c r="H18" s="7"/>
      <c r="I18" s="7"/>
      <c r="L18" s="26"/>
      <c r="M18" s="14"/>
      <c r="N18" s="14"/>
      <c r="O18" s="7"/>
    </row>
    <row r="19" spans="1:15" ht="16.5" x14ac:dyDescent="0.3">
      <c r="A19" s="61" t="s">
        <v>26</v>
      </c>
      <c r="B19" s="62">
        <f>B16*0.8</f>
        <v>18547008</v>
      </c>
      <c r="C19" s="62"/>
      <c r="D19" s="47"/>
      <c r="E19" s="13"/>
      <c r="F19" s="13"/>
      <c r="G19" s="13"/>
      <c r="H19" s="7"/>
      <c r="I19" s="7"/>
      <c r="L19" s="26"/>
      <c r="M19" s="14"/>
      <c r="N19" s="14"/>
      <c r="O19" s="7"/>
    </row>
    <row r="20" spans="1:15" ht="16.5" x14ac:dyDescent="0.3">
      <c r="A20" s="61" t="s">
        <v>25</v>
      </c>
      <c r="B20" s="62">
        <f>B16*0.03/12</f>
        <v>57959.399999999994</v>
      </c>
      <c r="C20" s="62"/>
      <c r="D20" s="47"/>
      <c r="E20" s="13"/>
      <c r="F20" s="13"/>
      <c r="G20" s="13"/>
      <c r="H20" s="7"/>
      <c r="I20" s="7"/>
      <c r="L20" s="26"/>
      <c r="M20" s="14"/>
      <c r="N20" s="14"/>
      <c r="O20" s="7"/>
    </row>
    <row r="21" spans="1:15" ht="16.5" x14ac:dyDescent="0.3">
      <c r="A21" s="16"/>
      <c r="B21" s="17"/>
      <c r="C21" s="17"/>
      <c r="D21" s="47"/>
      <c r="E21" s="13"/>
      <c r="F21" s="13"/>
      <c r="G21" s="13"/>
      <c r="H21" s="7"/>
      <c r="I21" s="7"/>
      <c r="L21" s="26"/>
      <c r="M21" s="14"/>
      <c r="N21" s="14"/>
      <c r="O21" s="7"/>
    </row>
    <row r="22" spans="1:15" ht="20.25" x14ac:dyDescent="0.3">
      <c r="A22" s="16"/>
      <c r="B22" s="18">
        <f>B16/1160</f>
        <v>19986</v>
      </c>
      <c r="C22" s="18"/>
      <c r="D22" s="32"/>
      <c r="E22" s="54"/>
      <c r="F22" s="13"/>
      <c r="G22" s="54"/>
      <c r="I22" s="7"/>
      <c r="K22" s="7"/>
    </row>
    <row r="23" spans="1:15" ht="16.5" x14ac:dyDescent="0.3">
      <c r="A23" s="16"/>
      <c r="B23" s="30"/>
      <c r="C23" s="18"/>
      <c r="D23" s="18"/>
      <c r="E23" s="13"/>
    </row>
    <row r="24" spans="1:15" x14ac:dyDescent="0.25">
      <c r="B24" s="13"/>
      <c r="C24" s="13"/>
    </row>
    <row r="25" spans="1:15" x14ac:dyDescent="0.25">
      <c r="B25" s="13"/>
      <c r="C25" s="13"/>
      <c r="F25" s="13"/>
    </row>
    <row r="27" spans="1:15" x14ac:dyDescent="0.25">
      <c r="D27" s="10" t="s">
        <v>2</v>
      </c>
    </row>
    <row r="28" spans="1:15" x14ac:dyDescent="0.25">
      <c r="B28" s="22" t="s">
        <v>3</v>
      </c>
      <c r="C28" s="22" t="s">
        <v>11</v>
      </c>
      <c r="D28" s="22" t="s">
        <v>7</v>
      </c>
      <c r="E28" s="22"/>
      <c r="F28" s="22" t="s">
        <v>0</v>
      </c>
      <c r="G28" s="22" t="s">
        <v>4</v>
      </c>
      <c r="H28" s="12" t="s">
        <v>5</v>
      </c>
      <c r="I28" s="12" t="s">
        <v>6</v>
      </c>
      <c r="J28" s="12"/>
    </row>
    <row r="29" spans="1:15" ht="17.25" x14ac:dyDescent="0.3">
      <c r="A29" s="10" t="s">
        <v>8</v>
      </c>
      <c r="B29" s="65">
        <v>387</v>
      </c>
      <c r="C29" s="65">
        <f>B29*1.2</f>
        <v>464.4</v>
      </c>
      <c r="D29" s="65">
        <v>510</v>
      </c>
      <c r="E29" s="65"/>
      <c r="F29" s="65">
        <v>9500000</v>
      </c>
      <c r="G29" s="66">
        <f t="shared" ref="G29:G35" si="0">F29/B29</f>
        <v>24547.803617571059</v>
      </c>
      <c r="H29" s="67">
        <f t="shared" ref="H29:H35" si="1">F29/C29</f>
        <v>20456.503014642549</v>
      </c>
      <c r="I29" s="68">
        <f>F29/D29</f>
        <v>18627.450980392157</v>
      </c>
      <c r="J29" s="68"/>
      <c r="K29" s="15"/>
    </row>
    <row r="30" spans="1:15" x14ac:dyDescent="0.25">
      <c r="B30" s="68">
        <v>650</v>
      </c>
      <c r="C30" s="65">
        <f>B30*1.2</f>
        <v>780</v>
      </c>
      <c r="D30" s="68">
        <v>850</v>
      </c>
      <c r="E30" s="68"/>
      <c r="F30" s="67">
        <v>16500000</v>
      </c>
      <c r="G30" s="66">
        <f t="shared" si="0"/>
        <v>25384.615384615383</v>
      </c>
      <c r="H30" s="67">
        <f t="shared" si="1"/>
        <v>21153.846153846152</v>
      </c>
      <c r="I30" s="67">
        <f>F30/D30</f>
        <v>19411.764705882353</v>
      </c>
      <c r="J30" s="68"/>
    </row>
    <row r="31" spans="1:15" x14ac:dyDescent="0.25">
      <c r="B31" s="69"/>
      <c r="C31" s="65">
        <v>700</v>
      </c>
      <c r="D31" s="69"/>
      <c r="E31" s="69"/>
      <c r="F31" s="69">
        <v>14000000</v>
      </c>
      <c r="G31" s="66" t="e">
        <f t="shared" si="0"/>
        <v>#DIV/0!</v>
      </c>
      <c r="H31" s="67">
        <f t="shared" si="1"/>
        <v>20000</v>
      </c>
      <c r="I31" s="70"/>
      <c r="J31" s="68"/>
    </row>
    <row r="32" spans="1:15" x14ac:dyDescent="0.25">
      <c r="B32" s="68">
        <v>730</v>
      </c>
      <c r="C32" s="65">
        <f>B32*1.2</f>
        <v>876</v>
      </c>
      <c r="D32" s="71"/>
      <c r="E32" s="72"/>
      <c r="F32" s="65">
        <f>13250000+795000+30000</f>
        <v>14075000</v>
      </c>
      <c r="G32" s="66">
        <f t="shared" si="0"/>
        <v>19280.821917808218</v>
      </c>
      <c r="H32" s="67">
        <f t="shared" si="1"/>
        <v>16067.351598173516</v>
      </c>
      <c r="I32" s="67"/>
      <c r="J32" s="68">
        <f>B22/H32</f>
        <v>1.2438888809946713</v>
      </c>
    </row>
    <row r="33" spans="1:10" x14ac:dyDescent="0.25">
      <c r="B33" s="65">
        <v>465</v>
      </c>
      <c r="C33" s="65">
        <f>B33*1.2</f>
        <v>558</v>
      </c>
      <c r="D33" s="65"/>
      <c r="E33" s="66"/>
      <c r="F33" s="65">
        <f>8800000+440000+30000</f>
        <v>9270000</v>
      </c>
      <c r="G33" s="66">
        <f t="shared" si="0"/>
        <v>19935.483870967742</v>
      </c>
      <c r="H33" s="67">
        <f t="shared" si="1"/>
        <v>16612.903225806451</v>
      </c>
      <c r="I33" s="67"/>
      <c r="J33" s="68">
        <f>B22/H33</f>
        <v>1.2030407766990292</v>
      </c>
    </row>
    <row r="34" spans="1:10" x14ac:dyDescent="0.25">
      <c r="B34" s="65">
        <v>425</v>
      </c>
      <c r="C34" s="65">
        <f>B34*1.2</f>
        <v>510</v>
      </c>
      <c r="D34" s="65"/>
      <c r="E34" s="66"/>
      <c r="F34" s="65">
        <f>8150000+489000+30000</f>
        <v>8669000</v>
      </c>
      <c r="G34" s="66">
        <f t="shared" si="0"/>
        <v>20397.647058823528</v>
      </c>
      <c r="H34" s="67">
        <f t="shared" si="1"/>
        <v>16998.039215686276</v>
      </c>
      <c r="I34" s="68"/>
      <c r="J34" s="68">
        <f>B22/H34</f>
        <v>1.1757826738954895</v>
      </c>
    </row>
    <row r="35" spans="1:10" ht="15.75" x14ac:dyDescent="0.25">
      <c r="A35" s="31"/>
      <c r="B35" s="65"/>
      <c r="C35" s="65"/>
      <c r="D35" s="65"/>
      <c r="E35" s="66"/>
      <c r="F35" s="65"/>
      <c r="G35" s="66" t="e">
        <f t="shared" si="0"/>
        <v>#DIV/0!</v>
      </c>
      <c r="H35" s="67" t="e">
        <f t="shared" si="1"/>
        <v>#DIV/0!</v>
      </c>
      <c r="I35" s="68"/>
      <c r="J35" s="68"/>
    </row>
    <row r="36" spans="1:10" ht="15.75" x14ac:dyDescent="0.25">
      <c r="A36" s="31"/>
      <c r="B36" s="22"/>
      <c r="C36" s="22"/>
      <c r="D36" s="22"/>
      <c r="E36" s="22"/>
      <c r="F36" s="22"/>
      <c r="G36" s="30"/>
      <c r="H36" s="12"/>
      <c r="I36" s="12"/>
      <c r="J36" s="12"/>
    </row>
    <row r="37" spans="1:10" ht="15.75" x14ac:dyDescent="0.25">
      <c r="A37" s="31"/>
      <c r="B37" s="22"/>
      <c r="C37" s="22"/>
      <c r="D37" s="22"/>
      <c r="E37" s="22"/>
      <c r="F37" s="22"/>
      <c r="G37" s="22"/>
      <c r="H37" s="12"/>
      <c r="I37" s="12"/>
      <c r="J37" s="12"/>
    </row>
    <row r="38" spans="1:10" ht="15.75" x14ac:dyDescent="0.25">
      <c r="A38" s="31"/>
    </row>
    <row r="39" spans="1:10" ht="15.75" x14ac:dyDescent="0.25">
      <c r="A39" s="31"/>
    </row>
    <row r="40" spans="1:10" ht="15.75" x14ac:dyDescent="0.25">
      <c r="A40" s="31"/>
    </row>
    <row r="41" spans="1:10" ht="15.75" x14ac:dyDescent="0.25">
      <c r="A41" s="31"/>
    </row>
    <row r="61" spans="4:6" x14ac:dyDescent="0.25">
      <c r="D61" s="13"/>
      <c r="E61" s="13"/>
      <c r="F6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I1" workbookViewId="0">
      <selection activeCell="AI25" sqref="AI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abSelected="1" workbookViewId="0">
      <selection activeCell="V24" sqref="V2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Q26"/>
  <sheetViews>
    <sheetView workbookViewId="0"/>
  </sheetViews>
  <sheetFormatPr defaultRowHeight="15" x14ac:dyDescent="0.25"/>
  <sheetData>
    <row r="26" spans="17:17" x14ac:dyDescent="0.25">
      <c r="Q26">
        <v>5460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2025-03-15T09:57:52Z</dcterms:modified>
</cp:coreProperties>
</file>