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0B28F45-72AE-4395-B754-8A4BEF484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C33" i="1"/>
  <c r="D27" i="1"/>
  <c r="B27" i="1"/>
  <c r="B26" i="1"/>
  <c r="B32" i="1" l="1"/>
  <c r="C32" i="1"/>
  <c r="E6" i="1"/>
  <c r="F6" i="1"/>
  <c r="F29" i="1" l="1"/>
  <c r="G29" i="1"/>
  <c r="G28" i="1"/>
  <c r="F28" i="1"/>
  <c r="I28" i="1"/>
  <c r="F35" i="1"/>
  <c r="F34" i="1" l="1"/>
  <c r="G35" i="1"/>
  <c r="G7" i="1" l="1"/>
  <c r="H26" i="1" l="1"/>
  <c r="G27" i="1" l="1"/>
  <c r="F33" i="1"/>
  <c r="F32" i="1" l="1"/>
  <c r="G34" i="1" l="1"/>
  <c r="G33" i="1"/>
  <c r="G32" i="1"/>
  <c r="I27" i="1" l="1"/>
  <c r="B10" i="1"/>
  <c r="B11" i="1" s="1"/>
  <c r="B8" i="1"/>
  <c r="B6" i="1"/>
  <c r="B5" i="1"/>
  <c r="B14" i="1" s="1"/>
  <c r="B12" i="1" l="1"/>
  <c r="B13" i="1" s="1"/>
  <c r="B15" i="1" l="1"/>
  <c r="I32" i="1" s="1"/>
  <c r="I35" i="1" l="1"/>
  <c r="I33" i="1"/>
  <c r="I34" i="1"/>
  <c r="B17" i="1"/>
  <c r="B20" i="1" s="1"/>
  <c r="B18" i="1" l="1"/>
  <c r="F26" i="1"/>
  <c r="G26" i="1"/>
  <c r="F27" i="1"/>
  <c r="I26" i="1" l="1"/>
  <c r="H27" i="1" l="1"/>
  <c r="G3" i="1" l="1"/>
</calcChain>
</file>

<file path=xl/sharedStrings.xml><?xml version="1.0" encoding="utf-8"?>
<sst xmlns="http://schemas.openxmlformats.org/spreadsheetml/2006/main" count="35" uniqueCount="28">
  <si>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</si>
  <si>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</si>
  <si>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</si>
  <si>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</si>
  <si>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</si>
  <si>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</si>
  <si>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</si>
  <si>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</si>
  <si>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</si>
  <si>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</si>
  <si>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</si>
  <si>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</si>
  <si>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</si>
  <si>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</si>
  <si>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</si>
  <si>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</si>
  <si>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</si>
  <si>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</si>
  <si>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</si>
  <si>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</si>
  <si>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</si>
  <si>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</si>
  <si>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</si>
  <si>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</si>
  <si>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</si>
  <si>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</si>
  <si>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</t>
  </si>
  <si>
    <t>Value/RV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</si>
</sst>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0" fontId="1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38</xdr:row>
      <xdr:rowOff>63235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EE8429-1EF0-32A4-5250-BDA0A0F59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6300" cy="7302235"/>
        </a:xfrm>
        <a:prstGeom prst="rect">
          <a:avLst/>
        </a:prstGeom>
      </xdr:spPr>
    </xdr:pic>
    <xdr:clientData/>
  </xdr:twoCellAnchor>
  <xdr:twoCellAnchor editAs="oneCell">
    <xdr:from>
      <xdr:col>14</xdr:col>
      <xdr:colOff>581025</xdr:colOff>
      <xdr:row>0</xdr:row>
      <xdr:rowOff>0</xdr:rowOff>
    </xdr:from>
    <xdr:to>
      <xdr:col>29</xdr:col>
      <xdr:colOff>333375</xdr:colOff>
      <xdr:row>39</xdr:row>
      <xdr:rowOff>115353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C0253D-07E9-8C8C-841A-8416B789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5425" y="0"/>
          <a:ext cx="8896350" cy="7544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3">
        <v>24500</v>
      </c>
      <c r="C3" s="17"/>
      <c r="D3" s="10"/>
      <c r="E3">
        <v>2014</v>
      </c>
      <c r="F3" s="3">
        <v>2025</v>
      </c>
      <c r="G3" s="4">
        <f>F3-E3</f>
        <v>11</v>
      </c>
      <c r="L3" s="3"/>
      <c r="M3" s="4"/>
    </row>
    <row r="4" spans="1:17" ht="33" x14ac:dyDescent="0.3">
      <c r="A4" s="44" t="s">
        <v>1</v>
      </c>
      <c r="B4" s="43">
        <v>2800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3">
        <f>B3-B4</f>
        <v>21700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3">
        <f>B4</f>
        <v>2800</v>
      </c>
      <c r="C6" s="17"/>
      <c r="D6" s="42"/>
      <c r="E6" s="6">
        <f>F6/1.2</f>
        <v>269.09999999999997</v>
      </c>
      <c r="F6" s="3">
        <f>30*10.764</f>
        <v>322.91999999999996</v>
      </c>
      <c r="G6" s="14"/>
      <c r="H6" s="6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11</v>
      </c>
      <c r="C7" s="18"/>
      <c r="D7" s="47"/>
      <c r="E7" s="46"/>
      <c r="F7" s="3"/>
      <c r="G7" s="5">
        <f>E7*40%</f>
        <v>0</v>
      </c>
      <c r="H7" s="6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49</v>
      </c>
      <c r="C8" s="18"/>
      <c r="D8" s="47"/>
      <c r="E8" s="46"/>
      <c r="F8" s="3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47"/>
      <c r="E9" s="46"/>
      <c r="F9" s="3"/>
      <c r="G9" s="13"/>
      <c r="J9" s="25"/>
      <c r="M9" s="33"/>
      <c r="N9" s="23"/>
      <c r="O9" s="23"/>
      <c r="P9" s="23"/>
      <c r="Q9" s="23"/>
    </row>
    <row r="10" spans="1:17" ht="33" x14ac:dyDescent="0.3">
      <c r="A10" s="44" t="s">
        <v>7</v>
      </c>
      <c r="B10" s="16">
        <f>90*B7/B9</f>
        <v>16.5</v>
      </c>
      <c r="C10" s="18"/>
      <c r="D10" s="47"/>
      <c r="E10" s="48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5">
        <f>B10%</f>
        <v>0.16500000000000001</v>
      </c>
      <c r="C11" s="28"/>
      <c r="D11" s="49"/>
      <c r="E11" s="46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3">
        <f>B6*B11</f>
        <v>462</v>
      </c>
      <c r="C12" s="19"/>
      <c r="D12" s="50"/>
      <c r="E12" s="46">
        <v>297</v>
      </c>
      <c r="G12" s="13"/>
      <c r="H12" s="23"/>
      <c r="I12" s="23"/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3">
        <f>B6-B12</f>
        <v>2338</v>
      </c>
      <c r="C13" s="19"/>
      <c r="D13" s="51"/>
      <c r="E13" s="6"/>
      <c r="G13" s="13"/>
      <c r="H13" s="35"/>
      <c r="I13" s="23"/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3">
        <f>B5</f>
        <v>21700</v>
      </c>
      <c r="C14" s="17"/>
      <c r="D14" s="10"/>
      <c r="F14" s="6"/>
      <c r="G14" s="13"/>
      <c r="H14" s="23"/>
      <c r="I14" s="23"/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3">
        <f>B14+B13</f>
        <v>24038</v>
      </c>
      <c r="C15" s="17"/>
      <c r="D15" s="10"/>
      <c r="E15" s="6"/>
      <c r="F15" s="6"/>
      <c r="G15" s="13"/>
      <c r="H15" s="25"/>
      <c r="I15" s="25"/>
      <c r="J15" s="25"/>
      <c r="K15" s="25"/>
      <c r="L15" s="22"/>
      <c r="M15" s="4"/>
    </row>
    <row r="16" spans="1:17" ht="16.5" x14ac:dyDescent="0.3">
      <c r="A16" s="16" t="s">
        <v>21</v>
      </c>
      <c r="B16" s="29">
        <v>269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27</v>
      </c>
      <c r="B17" s="46">
        <f>B15*B16</f>
        <v>6466222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46">
        <f>B17*0.8</f>
        <v>5172977.6000000006</v>
      </c>
      <c r="C18" s="20"/>
      <c r="D18" s="10"/>
      <c r="E18" s="5"/>
      <c r="F18" s="27"/>
      <c r="G18" s="5"/>
      <c r="H18" s="6"/>
      <c r="M18" s="5"/>
      <c r="N18" s="6"/>
    </row>
    <row r="19" spans="1:14" ht="18.75" x14ac:dyDescent="0.3">
      <c r="A19" s="16" t="s">
        <v>12</v>
      </c>
      <c r="B19" s="17">
        <f>323*B4</f>
        <v>904400</v>
      </c>
      <c r="C19" s="17"/>
      <c r="D19" s="10"/>
      <c r="E19" s="40"/>
      <c r="F19" s="40"/>
      <c r="G19" s="41"/>
    </row>
    <row r="20" spans="1:14" ht="16.5" x14ac:dyDescent="0.3">
      <c r="A20" s="16" t="s">
        <v>16</v>
      </c>
      <c r="B20" s="17">
        <f>B17*0.03/12</f>
        <v>16165.555</v>
      </c>
      <c r="C20" s="30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f>C26/1.2</f>
        <v>450</v>
      </c>
      <c r="C26" s="8">
        <v>540</v>
      </c>
      <c r="D26" s="8"/>
      <c r="E26" s="8">
        <v>12000000</v>
      </c>
      <c r="F26" s="10">
        <f t="shared" ref="F26:F29" si="0">E26/B26</f>
        <v>26666.666666666668</v>
      </c>
      <c r="G26" s="10">
        <f>E26/C26</f>
        <v>22222.222222222223</v>
      </c>
      <c r="H26" s="10" t="e">
        <f>E26/D26</f>
        <v>#DIV/0!</v>
      </c>
      <c r="I26" s="8">
        <f>C26/B26</f>
        <v>1.2</v>
      </c>
      <c r="J26" s="15"/>
    </row>
    <row r="27" spans="1:14" x14ac:dyDescent="0.25">
      <c r="B27" s="9">
        <f>C27/1.2</f>
        <v>312.5</v>
      </c>
      <c r="C27" s="8">
        <v>375</v>
      </c>
      <c r="D27" s="8">
        <f>C27*1.3</f>
        <v>487.5</v>
      </c>
      <c r="E27" s="8">
        <v>8500000</v>
      </c>
      <c r="F27" s="10">
        <f t="shared" si="0"/>
        <v>27200</v>
      </c>
      <c r="G27" s="10">
        <f t="shared" ref="G27:G29" si="1">E27/C27</f>
        <v>22666.666666666668</v>
      </c>
      <c r="H27" s="10" t="e">
        <f>E27/#REF!</f>
        <v>#REF!</v>
      </c>
      <c r="I27" s="8">
        <f>C27/B27</f>
        <v>1.2</v>
      </c>
    </row>
    <row r="28" spans="1:14" x14ac:dyDescent="0.25">
      <c r="B28" s="9"/>
      <c r="C28" s="8"/>
      <c r="D28" s="8"/>
      <c r="E28" s="10"/>
      <c r="F28" s="10" t="e">
        <f t="shared" si="0"/>
        <v>#DIV/0!</v>
      </c>
      <c r="G28" s="10" t="e">
        <f t="shared" si="1"/>
        <v>#DIV/0!</v>
      </c>
      <c r="H28" s="10"/>
      <c r="I28" s="8" t="e">
        <f>C28/B28</f>
        <v>#DIV/0!</v>
      </c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si="1"/>
        <v>#DIV/0!</v>
      </c>
      <c r="H29" s="10"/>
      <c r="I29" s="8"/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 t="s">
        <v>15</v>
      </c>
      <c r="C31" s="8" t="s">
        <v>20</v>
      </c>
      <c r="D31" s="8" t="s">
        <v>24</v>
      </c>
      <c r="E31" s="8" t="s">
        <v>11</v>
      </c>
      <c r="F31" s="8" t="s">
        <v>17</v>
      </c>
      <c r="G31" s="8" t="s">
        <v>18</v>
      </c>
    </row>
    <row r="32" spans="1:14" x14ac:dyDescent="0.25">
      <c r="B32" s="9">
        <f>C32/1.2</f>
        <v>430.11149999999998</v>
      </c>
      <c r="C32" s="8">
        <f>47.95*10.764</f>
        <v>516.13379999999995</v>
      </c>
      <c r="D32" s="8"/>
      <c r="E32" s="8">
        <v>11000000</v>
      </c>
      <c r="F32" s="8">
        <f>E32/B32</f>
        <v>25574.763753119831</v>
      </c>
      <c r="G32" s="8">
        <f>E32/C32</f>
        <v>21312.303127599862</v>
      </c>
      <c r="H32" s="10"/>
      <c r="I32" s="52">
        <f>B15/F32</f>
        <v>0.93991093063636366</v>
      </c>
    </row>
    <row r="33" spans="2:11" x14ac:dyDescent="0.25">
      <c r="B33" s="8">
        <v>225</v>
      </c>
      <c r="C33" s="8">
        <f>B33*1.2</f>
        <v>270</v>
      </c>
      <c r="D33" s="8"/>
      <c r="E33" s="8">
        <v>5350000</v>
      </c>
      <c r="F33" s="8">
        <f>E33/B33</f>
        <v>23777.777777777777</v>
      </c>
      <c r="G33" s="8">
        <f>E33/C33</f>
        <v>19814.814814814814</v>
      </c>
      <c r="H33" s="10"/>
      <c r="I33" s="52">
        <f>B15/F33</f>
        <v>1.010943925233645</v>
      </c>
      <c r="K33" s="6"/>
    </row>
    <row r="34" spans="2:11" x14ac:dyDescent="0.25">
      <c r="B34" s="8"/>
      <c r="C34" s="8"/>
      <c r="D34" s="8"/>
      <c r="E34" s="8">
        <v>3500000</v>
      </c>
      <c r="F34" s="8" t="e">
        <f>E34/B34</f>
        <v>#DIV/0!</v>
      </c>
      <c r="G34" s="8" t="e">
        <f>E34/C34</f>
        <v>#DIV/0!</v>
      </c>
      <c r="H34" s="10"/>
      <c r="I34" s="52" t="e">
        <f>B15/F34</f>
        <v>#DIV/0!</v>
      </c>
    </row>
    <row r="35" spans="2:11" ht="15.75" x14ac:dyDescent="0.25">
      <c r="B35" s="53"/>
      <c r="C35" s="8"/>
      <c r="D35" s="8"/>
      <c r="E35" s="8">
        <v>3800000</v>
      </c>
      <c r="F35" s="8" t="e">
        <f>E35/B35</f>
        <v>#DIV/0!</v>
      </c>
      <c r="G35" s="8" t="e">
        <f>E35/C35</f>
        <v>#DIV/0!</v>
      </c>
      <c r="H35" s="8"/>
      <c r="I35" s="52" t="e">
        <f>B15/F35</f>
        <v>#DIV/0!</v>
      </c>
    </row>
    <row r="36" spans="2:11" ht="15.75" x14ac:dyDescent="0.25">
      <c r="B36" s="37"/>
      <c r="C36" s="9"/>
      <c r="D36" s="8"/>
      <c r="E36" s="8"/>
      <c r="F36" s="8"/>
      <c r="G36" s="8"/>
      <c r="H36" s="8"/>
    </row>
    <row r="37" spans="2:11" ht="15.75" x14ac:dyDescent="0.25">
      <c r="B37" s="37"/>
      <c r="C37" s="9"/>
      <c r="D37" s="8"/>
      <c r="E37" s="8"/>
      <c r="F37" s="8"/>
      <c r="G37" s="8"/>
      <c r="H37" s="8"/>
    </row>
    <row r="38" spans="2:11" ht="15.75" x14ac:dyDescent="0.25">
      <c r="B38" s="22"/>
      <c r="C38" s="7"/>
      <c r="D38" s="39"/>
    </row>
    <row r="39" spans="2:11" ht="15.75" x14ac:dyDescent="0.25">
      <c r="B39" s="22"/>
      <c r="C39" s="7"/>
    </row>
    <row r="59" spans="3:5" x14ac:dyDescent="0.25">
      <c r="C59" s="6"/>
      <c r="D59" s="6"/>
      <c r="E5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E1" workbookViewId="0">
      <selection activeCell="AF36" sqref="AF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2025-03-12T04:12:56Z</dcterms:modified>
</cp:coreProperties>
</file>