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mbai\SBI\Diamond Branch (BKC)\Dhanera Diamond - Land &amp; Building\"/>
    </mc:Choice>
  </mc:AlternateContent>
  <xr:revisionPtr revIDLastSave="0" documentId="13_ncr:1_{780AA407-60B3-4427-B9B1-63624B6B72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C27" i="1" l="1"/>
  <c r="C28" i="1" s="1"/>
  <c r="P21" i="1" l="1"/>
  <c r="M25" i="1" l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/>
  <c r="H14" i="1"/>
  <c r="I14" i="1" s="1"/>
  <c r="J14" i="1" s="1"/>
  <c r="K14" i="1" s="1"/>
  <c r="L14" i="1" s="1"/>
  <c r="C37" i="1"/>
  <c r="C47" i="1" s="1"/>
  <c r="C42" i="1"/>
  <c r="C48" i="1" s="1"/>
  <c r="M13" i="1" l="1"/>
  <c r="H13" i="1"/>
  <c r="M12" i="1"/>
  <c r="H12" i="1"/>
  <c r="I12" i="1" l="1"/>
  <c r="J12" i="1" s="1"/>
  <c r="K12" i="1" s="1"/>
  <c r="L12" i="1" s="1"/>
  <c r="I13" i="1"/>
  <c r="J13" i="1" s="1"/>
  <c r="K13" i="1" s="1"/>
  <c r="L13" i="1" s="1"/>
  <c r="M11" i="1"/>
  <c r="M10" i="1"/>
  <c r="M9" i="1"/>
  <c r="M8" i="1"/>
  <c r="M7" i="1"/>
  <c r="C4" i="1"/>
  <c r="C45" i="1" s="1"/>
  <c r="M26" i="1" l="1"/>
  <c r="H11" i="1"/>
  <c r="H10" i="1"/>
  <c r="H9" i="1"/>
  <c r="H8" i="1"/>
  <c r="H7" i="1"/>
  <c r="I9" i="1" l="1"/>
  <c r="J9" i="1" s="1"/>
  <c r="K9" i="1" s="1"/>
  <c r="L9" i="1" s="1"/>
  <c r="I8" i="1"/>
  <c r="J8" i="1" s="1"/>
  <c r="K8" i="1" s="1"/>
  <c r="L8" i="1" s="1"/>
  <c r="I10" i="1"/>
  <c r="J10" i="1" s="1"/>
  <c r="K10" i="1" s="1"/>
  <c r="L10" i="1" s="1"/>
  <c r="I11" i="1"/>
  <c r="J11" i="1" s="1"/>
  <c r="K11" i="1" s="1"/>
  <c r="L11" i="1" s="1"/>
  <c r="I7" i="1"/>
  <c r="J7" i="1" s="1"/>
  <c r="K7" i="1" s="1"/>
  <c r="L7" i="1" s="1"/>
  <c r="L26" i="1" l="1"/>
  <c r="C46" i="1" s="1"/>
  <c r="C58" i="1" s="1"/>
  <c r="C55" i="1"/>
  <c r="C56" i="1" s="1"/>
  <c r="C57" i="1" s="1"/>
  <c r="C49" i="1" l="1"/>
  <c r="C54" i="1" l="1"/>
  <c r="C50" i="1"/>
  <c r="C51" i="1"/>
  <c r="C52" i="1" s="1"/>
  <c r="C53" i="1" s="1"/>
</calcChain>
</file>

<file path=xl/sharedStrings.xml><?xml version="1.0" encoding="utf-8"?>
<sst xmlns="http://schemas.openxmlformats.org/spreadsheetml/2006/main" count="43" uniqueCount="35">
  <si>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</si>
  <si>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</si>
  <si>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</si>
  <si>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</si>
  <si>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</si>
  <si>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</si>
  <si>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</si>
  <si>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</si>
  <si>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</si>
  <si>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</si>
  <si>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</si>
  <si>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</si>
  <si>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</si>
  <si>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</si>
  <si>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</si>
  <si>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</si>
  <si>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</si>
  <si>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</si>
  <si>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</si>
  <si>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</si>
  <si>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</si>
  <si>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</si>
  <si>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</si>
  <si>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</si>
  <si>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</si>
  <si>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</si>
  <si>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 xml:space="preserve">Basement </t>
  </si>
  <si>
    <t>First Floor</t>
  </si>
  <si>
    <t>Second Floor</t>
  </si>
  <si>
    <t>Third Floor</t>
  </si>
  <si>
    <t>Built Up Area In             Sq. M.</t>
  </si>
  <si>
    <t>Ground (Parking)</t>
  </si>
  <si>
    <t>Upper Ground Floor</t>
  </si>
  <si>
    <t>90000 to 1 lakh</t>
  </si>
  <si>
    <t>SBI\Diamond Branch (BKC)\Dhanera Diamonds\Ajbani Estate - 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</si>
</sst>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Alignment="1">
      <alignment vertical="top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vertical="center" wrapText="1"/>
    </xf>
    <xf numFmtId="3" fontId="1" fillId="0" borderId="0" xfId="0" applyNumberFormat="1" applyFont="1"/>
    <xf numFmtId="4" fontId="9" fillId="0" borderId="0" xfId="0" applyNumberFormat="1" applyFont="1"/>
    <xf numFmtId="4" fontId="13" fillId="0" borderId="0" xfId="0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704850</xdr:colOff>
      <xdr:row>30</xdr:row>
      <xdr:rowOff>9525</xdr:rowOff>
    </xdr:from>
    <xdr:to>
      <xdr:col>16</xdr:col>
      <xdr:colOff>595658</xdr:colOff>
      <xdr:row>66</xdr:row>
      <xdr:rowOff>153380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782722-996E-4338-B2EC-2E0DFECC8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4875" y="4391025"/>
          <a:ext cx="7354326" cy="7020905"/>
        </a:xfrm>
        <a:prstGeom prst="rect">
          <a:avLst/>
        </a:prstGeom>
      </xdr:spPr>
    </xdr:pic>
    <xdr:clientData/>
  </xdr:twoCellAnchor>
  <xdr:twoCellAnchor editAs="oneCell">
    <xdr:from>
      <xdr:col>9</xdr:col>
      <xdr:colOff>236765</xdr:colOff>
      <xdr:row>27</xdr:row>
      <xdr:rowOff>62593</xdr:rowOff>
    </xdr:from>
    <xdr:to>
      <xdr:col>17</xdr:col>
      <xdr:colOff>64928</xdr:colOff>
      <xdr:row>29</xdr:row>
      <xdr:rowOff>190577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4EB728-8378-40A7-AA5F-38D6AF26D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6158" y="3790950"/>
          <a:ext cx="6985520" cy="536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tabSelected="1" zoomScale="70" zoomScaleNormal="70" workbookViewId="0">
      <pane xSplit="3" ySplit="5" topLeftCell="H28" activePane="bottomRight" state="frozen"/>
      <selection pane="topRight" activeCell="D1" sqref="D1"/>
      <selection pane="bottomLeft" activeCell="A6" sqref="A6"/>
      <selection pane="bottomRight" activeCell="M26" sqref="M26"/>
    </sheetView>
  </sheetViews>
  <sheetFormatPr defaultRowHeight="16.5" x14ac:dyDescent="0.3"/>
  <cols>
    <col min="1" max="1" width="9.140625" style="58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8.7109375" style="7" customWidth="1"/>
    <col min="13" max="13" width="20.5703125" style="7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16</v>
      </c>
    </row>
    <row r="2" spans="1:15" x14ac:dyDescent="0.3">
      <c r="B2" s="23" t="s">
        <v>14</v>
      </c>
      <c r="C2" s="1">
        <v>188.77950000000001</v>
      </c>
      <c r="E2" s="4"/>
      <c r="F2" s="4"/>
      <c r="G2" s="25"/>
      <c r="H2" s="62">
        <v>109000</v>
      </c>
    </row>
    <row r="3" spans="1:15" x14ac:dyDescent="0.3">
      <c r="B3" s="24" t="s">
        <v>9</v>
      </c>
      <c r="C3" s="28">
        <v>110000</v>
      </c>
      <c r="D3" s="15">
        <f>C3/9</f>
        <v>12222.222222222223</v>
      </c>
      <c r="E3" s="27">
        <f>D3*10.764</f>
        <v>131560</v>
      </c>
      <c r="F3" s="27"/>
      <c r="G3" s="15"/>
      <c r="H3" s="1"/>
    </row>
    <row r="4" spans="1:15" x14ac:dyDescent="0.3">
      <c r="B4" s="37" t="s">
        <v>22</v>
      </c>
      <c r="C4" s="19">
        <f>ROUND((C2*C3),0)</f>
        <v>20765745</v>
      </c>
      <c r="F4" s="22"/>
      <c r="G4" s="22"/>
    </row>
    <row r="5" spans="1:15" x14ac:dyDescent="0.3">
      <c r="B5" s="13" t="s">
        <v>17</v>
      </c>
    </row>
    <row r="6" spans="1:15" s="3" customFormat="1" ht="60.75" thickBot="1" x14ac:dyDescent="0.25">
      <c r="B6" s="38" t="s">
        <v>0</v>
      </c>
      <c r="C6" s="39" t="s">
        <v>30</v>
      </c>
      <c r="D6" s="39" t="s">
        <v>1</v>
      </c>
      <c r="E6" s="39" t="s">
        <v>3</v>
      </c>
      <c r="F6" s="39" t="s">
        <v>4</v>
      </c>
      <c r="G6" s="41" t="s">
        <v>8</v>
      </c>
      <c r="H6" s="5" t="s">
        <v>2</v>
      </c>
      <c r="I6" s="8" t="s">
        <v>5</v>
      </c>
      <c r="J6" s="8" t="s">
        <v>6</v>
      </c>
      <c r="K6" s="5" t="s">
        <v>20</v>
      </c>
      <c r="L6" s="5" t="s">
        <v>21</v>
      </c>
      <c r="M6" s="5" t="s">
        <v>7</v>
      </c>
    </row>
    <row r="7" spans="1:15" ht="17.25" thickBot="1" x14ac:dyDescent="0.35">
      <c r="A7" s="3"/>
      <c r="B7" s="59" t="s">
        <v>26</v>
      </c>
      <c r="C7" s="61">
        <v>141.96</v>
      </c>
      <c r="D7" s="42">
        <v>1999</v>
      </c>
      <c r="E7" s="42">
        <v>2025</v>
      </c>
      <c r="F7" s="42">
        <v>60</v>
      </c>
      <c r="G7" s="57">
        <v>15000</v>
      </c>
      <c r="H7" s="40">
        <f t="shared" ref="H7:H11" si="0">E7-D7</f>
        <v>26</v>
      </c>
      <c r="I7" s="6">
        <f t="shared" ref="I7:I13" si="1">IF(H7&gt;=5,90*H7/F7,0)</f>
        <v>39</v>
      </c>
      <c r="J7" s="15">
        <f t="shared" ref="J7:J11" si="2">G7/100*I7</f>
        <v>5850</v>
      </c>
      <c r="K7" s="15">
        <f t="shared" ref="K7:K11" si="3">ROUND((G7-J7),0)</f>
        <v>9150</v>
      </c>
      <c r="L7" s="15">
        <f t="shared" ref="L7:L11" si="4">ROUND((K7*C7),0)</f>
        <v>1298934</v>
      </c>
      <c r="M7" s="15">
        <f t="shared" ref="M7:M11" si="5">ROUND((C7*G7),0)</f>
        <v>2129400</v>
      </c>
    </row>
    <row r="8" spans="1:15" s="11" customFormat="1" ht="17.25" customHeight="1" thickBot="1" x14ac:dyDescent="0.35">
      <c r="A8" s="58"/>
      <c r="B8" s="59" t="s">
        <v>31</v>
      </c>
      <c r="C8" s="61">
        <v>141.96</v>
      </c>
      <c r="D8" s="42">
        <v>1999</v>
      </c>
      <c r="E8" s="42">
        <v>2025</v>
      </c>
      <c r="F8" s="42">
        <v>60</v>
      </c>
      <c r="G8" s="57">
        <v>20000</v>
      </c>
      <c r="H8" s="40">
        <f t="shared" si="0"/>
        <v>26</v>
      </c>
      <c r="I8" s="6">
        <f t="shared" si="1"/>
        <v>39</v>
      </c>
      <c r="J8" s="15">
        <f t="shared" si="2"/>
        <v>7800</v>
      </c>
      <c r="K8" s="15">
        <f t="shared" si="3"/>
        <v>12200</v>
      </c>
      <c r="L8" s="15">
        <f t="shared" si="4"/>
        <v>1731912</v>
      </c>
      <c r="M8" s="15">
        <f t="shared" si="5"/>
        <v>2839200</v>
      </c>
      <c r="N8" s="6"/>
      <c r="O8" s="1"/>
    </row>
    <row r="9" spans="1:15" ht="17.25" thickBot="1" x14ac:dyDescent="0.35">
      <c r="A9" s="3"/>
      <c r="B9" s="50" t="s">
        <v>32</v>
      </c>
      <c r="C9" s="61">
        <v>141.96</v>
      </c>
      <c r="D9" s="42">
        <v>1999</v>
      </c>
      <c r="E9" s="42">
        <v>2025</v>
      </c>
      <c r="F9" s="42">
        <v>60</v>
      </c>
      <c r="G9" s="57">
        <v>25000</v>
      </c>
      <c r="H9" s="40">
        <f t="shared" si="0"/>
        <v>26</v>
      </c>
      <c r="I9" s="6">
        <f t="shared" si="1"/>
        <v>39</v>
      </c>
      <c r="J9" s="15">
        <f t="shared" si="2"/>
        <v>9750</v>
      </c>
      <c r="K9" s="15">
        <f t="shared" si="3"/>
        <v>15250</v>
      </c>
      <c r="L9" s="15">
        <f t="shared" si="4"/>
        <v>2164890</v>
      </c>
      <c r="M9" s="15">
        <f t="shared" si="5"/>
        <v>3549000</v>
      </c>
      <c r="N9" s="12"/>
    </row>
    <row r="10" spans="1:15" ht="17.25" thickBot="1" x14ac:dyDescent="0.35">
      <c r="B10" s="50" t="s">
        <v>27</v>
      </c>
      <c r="C10" s="61">
        <v>141.96</v>
      </c>
      <c r="D10" s="42">
        <v>1999</v>
      </c>
      <c r="E10" s="42">
        <v>2025</v>
      </c>
      <c r="F10" s="42">
        <v>60</v>
      </c>
      <c r="G10" s="57">
        <v>25000</v>
      </c>
      <c r="H10" s="40">
        <f t="shared" si="0"/>
        <v>26</v>
      </c>
      <c r="I10" s="6">
        <f t="shared" si="1"/>
        <v>39</v>
      </c>
      <c r="J10" s="15">
        <f t="shared" si="2"/>
        <v>9750</v>
      </c>
      <c r="K10" s="15">
        <f t="shared" si="3"/>
        <v>15250</v>
      </c>
      <c r="L10" s="15">
        <f t="shared" si="4"/>
        <v>2164890</v>
      </c>
      <c r="M10" s="15">
        <f t="shared" si="5"/>
        <v>3549000</v>
      </c>
      <c r="N10" s="12"/>
    </row>
    <row r="11" spans="1:15" ht="17.25" thickBot="1" x14ac:dyDescent="0.35">
      <c r="B11" s="50" t="s">
        <v>28</v>
      </c>
      <c r="C11" s="61">
        <v>141.96</v>
      </c>
      <c r="D11" s="42">
        <v>1999</v>
      </c>
      <c r="E11" s="42">
        <v>2025</v>
      </c>
      <c r="F11" s="42">
        <v>60</v>
      </c>
      <c r="G11" s="57">
        <v>25000</v>
      </c>
      <c r="H11" s="40">
        <f t="shared" si="0"/>
        <v>26</v>
      </c>
      <c r="I11" s="6">
        <f t="shared" si="1"/>
        <v>39</v>
      </c>
      <c r="J11" s="15">
        <f t="shared" si="2"/>
        <v>9750</v>
      </c>
      <c r="K11" s="15">
        <f t="shared" si="3"/>
        <v>15250</v>
      </c>
      <c r="L11" s="15">
        <f t="shared" si="4"/>
        <v>2164890</v>
      </c>
      <c r="M11" s="15">
        <f t="shared" si="5"/>
        <v>3549000</v>
      </c>
      <c r="N11" s="12"/>
    </row>
    <row r="12" spans="1:15" ht="17.25" thickBot="1" x14ac:dyDescent="0.35">
      <c r="A12" s="3"/>
      <c r="B12" s="50" t="s">
        <v>29</v>
      </c>
      <c r="C12" s="60">
        <v>81.56</v>
      </c>
      <c r="D12" s="42">
        <v>1999</v>
      </c>
      <c r="E12" s="42">
        <v>2025</v>
      </c>
      <c r="F12" s="42">
        <v>60</v>
      </c>
      <c r="G12" s="57">
        <v>25000</v>
      </c>
      <c r="H12" s="40">
        <f t="shared" ref="H12:H13" si="6">E12-D12</f>
        <v>26</v>
      </c>
      <c r="I12" s="6">
        <f t="shared" si="1"/>
        <v>39</v>
      </c>
      <c r="J12" s="15">
        <f t="shared" ref="J12:J13" si="7">G12/100*I12</f>
        <v>9750</v>
      </c>
      <c r="K12" s="15">
        <f t="shared" ref="K12:K13" si="8">ROUND((G12-J12),0)</f>
        <v>15250</v>
      </c>
      <c r="L12" s="15">
        <f t="shared" ref="L12:L13" si="9">ROUND((K12*C12),0)</f>
        <v>1243790</v>
      </c>
      <c r="M12" s="15">
        <f t="shared" ref="M12:M13" si="10">ROUND((C12*G12),0)</f>
        <v>2039000</v>
      </c>
      <c r="N12" s="12"/>
    </row>
    <row r="13" spans="1:15" ht="17.25" hidden="1" thickBot="1" x14ac:dyDescent="0.35">
      <c r="A13" s="3"/>
      <c r="B13" s="50"/>
      <c r="C13" s="60">
        <v>0</v>
      </c>
      <c r="D13" s="42">
        <v>1999</v>
      </c>
      <c r="E13" s="42">
        <v>2025</v>
      </c>
      <c r="F13" s="42">
        <v>50</v>
      </c>
      <c r="G13" s="57">
        <v>0</v>
      </c>
      <c r="H13" s="40">
        <f t="shared" si="6"/>
        <v>26</v>
      </c>
      <c r="I13" s="6">
        <f t="shared" si="1"/>
        <v>46.8</v>
      </c>
      <c r="J13" s="15">
        <f t="shared" si="7"/>
        <v>0</v>
      </c>
      <c r="K13" s="15">
        <f t="shared" si="8"/>
        <v>0</v>
      </c>
      <c r="L13" s="15">
        <f t="shared" si="9"/>
        <v>0</v>
      </c>
      <c r="M13" s="15">
        <f t="shared" si="10"/>
        <v>0</v>
      </c>
      <c r="N13" s="12"/>
    </row>
    <row r="14" spans="1:15" ht="17.25" hidden="1" thickBot="1" x14ac:dyDescent="0.35">
      <c r="B14" s="50"/>
      <c r="C14" s="60">
        <v>0</v>
      </c>
      <c r="D14" s="42">
        <v>0</v>
      </c>
      <c r="E14" s="42">
        <v>2025</v>
      </c>
      <c r="F14" s="42">
        <v>60</v>
      </c>
      <c r="G14" s="57">
        <v>0</v>
      </c>
      <c r="H14" s="40">
        <f t="shared" ref="H14:H25" si="11">E14-D14</f>
        <v>2025</v>
      </c>
      <c r="I14" s="6">
        <f t="shared" ref="I14:I25" si="12">IF(H14&gt;=5,90*H14/F14,0)</f>
        <v>3037.5</v>
      </c>
      <c r="J14" s="15">
        <f t="shared" ref="J14:J25" si="13">G14/100*I14</f>
        <v>0</v>
      </c>
      <c r="K14" s="15">
        <f t="shared" ref="K14:K25" si="14">ROUND((G14-J14),0)</f>
        <v>0</v>
      </c>
      <c r="L14" s="15">
        <f t="shared" ref="L14:L25" si="15">ROUND((K14*C14),0)</f>
        <v>0</v>
      </c>
      <c r="M14" s="15">
        <f t="shared" ref="M14:M25" si="16">ROUND((C14*G14),0)</f>
        <v>0</v>
      </c>
      <c r="N14" s="12"/>
    </row>
    <row r="15" spans="1:15" ht="17.25" hidden="1" thickBot="1" x14ac:dyDescent="0.35">
      <c r="A15" s="3"/>
      <c r="B15" s="50"/>
      <c r="C15" s="60">
        <v>0</v>
      </c>
      <c r="D15" s="42">
        <v>0</v>
      </c>
      <c r="E15" s="42">
        <v>2025</v>
      </c>
      <c r="F15" s="42">
        <v>60</v>
      </c>
      <c r="G15" s="57">
        <v>0</v>
      </c>
      <c r="H15" s="40">
        <f t="shared" si="11"/>
        <v>2025</v>
      </c>
      <c r="I15" s="6">
        <f t="shared" si="12"/>
        <v>3037.5</v>
      </c>
      <c r="J15" s="15">
        <f t="shared" si="13"/>
        <v>0</v>
      </c>
      <c r="K15" s="15">
        <f t="shared" si="14"/>
        <v>0</v>
      </c>
      <c r="L15" s="15">
        <f t="shared" si="15"/>
        <v>0</v>
      </c>
      <c r="M15" s="15">
        <f t="shared" si="16"/>
        <v>0</v>
      </c>
      <c r="N15" s="12"/>
    </row>
    <row r="16" spans="1:15" ht="17.25" hidden="1" thickBot="1" x14ac:dyDescent="0.35">
      <c r="B16" s="54"/>
      <c r="C16" s="60">
        <v>0</v>
      </c>
      <c r="D16" s="42">
        <v>0</v>
      </c>
      <c r="E16" s="42">
        <v>2025</v>
      </c>
      <c r="F16" s="42">
        <v>60</v>
      </c>
      <c r="G16" s="57">
        <v>0</v>
      </c>
      <c r="H16" s="40">
        <f t="shared" si="11"/>
        <v>2025</v>
      </c>
      <c r="I16" s="6">
        <f t="shared" si="12"/>
        <v>3037.5</v>
      </c>
      <c r="J16" s="15">
        <f t="shared" si="13"/>
        <v>0</v>
      </c>
      <c r="K16" s="15">
        <f t="shared" si="14"/>
        <v>0</v>
      </c>
      <c r="L16" s="15">
        <f t="shared" si="15"/>
        <v>0</v>
      </c>
      <c r="M16" s="15">
        <f t="shared" si="16"/>
        <v>0</v>
      </c>
      <c r="N16" s="12"/>
    </row>
    <row r="17" spans="1:16" ht="17.25" hidden="1" thickBot="1" x14ac:dyDescent="0.35">
      <c r="A17" s="3"/>
      <c r="B17" s="55"/>
      <c r="C17" s="60">
        <v>0</v>
      </c>
      <c r="D17" s="42">
        <v>0</v>
      </c>
      <c r="E17" s="42">
        <v>2025</v>
      </c>
      <c r="F17" s="42">
        <v>60</v>
      </c>
      <c r="G17" s="57">
        <v>0</v>
      </c>
      <c r="H17" s="40">
        <f t="shared" si="11"/>
        <v>2025</v>
      </c>
      <c r="I17" s="6">
        <f t="shared" si="12"/>
        <v>3037.5</v>
      </c>
      <c r="J17" s="15">
        <f t="shared" si="13"/>
        <v>0</v>
      </c>
      <c r="K17" s="15">
        <f t="shared" si="14"/>
        <v>0</v>
      </c>
      <c r="L17" s="15">
        <f t="shared" si="15"/>
        <v>0</v>
      </c>
      <c r="M17" s="15">
        <f t="shared" si="16"/>
        <v>0</v>
      </c>
      <c r="N17" s="12"/>
    </row>
    <row r="18" spans="1:16" ht="17.25" hidden="1" thickBot="1" x14ac:dyDescent="0.35">
      <c r="B18" s="54"/>
      <c r="C18" s="60">
        <v>0</v>
      </c>
      <c r="D18" s="42">
        <v>0</v>
      </c>
      <c r="E18" s="42">
        <v>2025</v>
      </c>
      <c r="F18" s="42">
        <v>60</v>
      </c>
      <c r="G18" s="57">
        <v>0</v>
      </c>
      <c r="H18" s="40">
        <f t="shared" si="11"/>
        <v>2025</v>
      </c>
      <c r="I18" s="6">
        <f t="shared" si="12"/>
        <v>3037.5</v>
      </c>
      <c r="J18" s="15">
        <f t="shared" si="13"/>
        <v>0</v>
      </c>
      <c r="K18" s="15">
        <f t="shared" si="14"/>
        <v>0</v>
      </c>
      <c r="L18" s="15">
        <f t="shared" si="15"/>
        <v>0</v>
      </c>
      <c r="M18" s="15">
        <f t="shared" si="16"/>
        <v>0</v>
      </c>
      <c r="N18" s="12"/>
    </row>
    <row r="19" spans="1:16" ht="17.25" hidden="1" thickBot="1" x14ac:dyDescent="0.35">
      <c r="A19" s="3"/>
      <c r="B19" s="55"/>
      <c r="C19" s="60">
        <v>0</v>
      </c>
      <c r="D19" s="42">
        <v>0</v>
      </c>
      <c r="E19" s="42">
        <v>2025</v>
      </c>
      <c r="F19" s="42">
        <v>50</v>
      </c>
      <c r="G19" s="57">
        <v>0</v>
      </c>
      <c r="H19" s="40">
        <f t="shared" si="11"/>
        <v>2025</v>
      </c>
      <c r="I19" s="6">
        <f t="shared" si="12"/>
        <v>3645</v>
      </c>
      <c r="J19" s="15">
        <f t="shared" si="13"/>
        <v>0</v>
      </c>
      <c r="K19" s="15">
        <f t="shared" si="14"/>
        <v>0</v>
      </c>
      <c r="L19" s="15">
        <f t="shared" si="15"/>
        <v>0</v>
      </c>
      <c r="M19" s="15">
        <f t="shared" si="16"/>
        <v>0</v>
      </c>
      <c r="N19" s="12"/>
    </row>
    <row r="20" spans="1:16" ht="17.25" hidden="1" thickBot="1" x14ac:dyDescent="0.35">
      <c r="B20" s="54"/>
      <c r="C20" s="60">
        <v>0</v>
      </c>
      <c r="D20" s="42">
        <v>0</v>
      </c>
      <c r="E20" s="42">
        <v>2024</v>
      </c>
      <c r="F20" s="42">
        <v>50</v>
      </c>
      <c r="G20" s="57">
        <v>0</v>
      </c>
      <c r="H20" s="40">
        <f t="shared" si="11"/>
        <v>2024</v>
      </c>
      <c r="I20" s="6">
        <f t="shared" si="12"/>
        <v>3643.2</v>
      </c>
      <c r="J20" s="15">
        <f t="shared" si="13"/>
        <v>0</v>
      </c>
      <c r="K20" s="15">
        <f t="shared" si="14"/>
        <v>0</v>
      </c>
      <c r="L20" s="15">
        <f t="shared" si="15"/>
        <v>0</v>
      </c>
      <c r="M20" s="15">
        <f t="shared" si="16"/>
        <v>0</v>
      </c>
      <c r="N20" s="12"/>
    </row>
    <row r="21" spans="1:16" ht="17.25" hidden="1" thickBot="1" x14ac:dyDescent="0.35">
      <c r="A21" s="3"/>
      <c r="B21" s="55"/>
      <c r="C21" s="60">
        <v>0</v>
      </c>
      <c r="D21" s="42">
        <v>0</v>
      </c>
      <c r="E21" s="42">
        <v>2024</v>
      </c>
      <c r="F21" s="42">
        <v>50</v>
      </c>
      <c r="G21" s="57">
        <v>0</v>
      </c>
      <c r="H21" s="40">
        <f t="shared" si="11"/>
        <v>2024</v>
      </c>
      <c r="I21" s="6">
        <f t="shared" si="12"/>
        <v>3643.2</v>
      </c>
      <c r="J21" s="15">
        <f t="shared" si="13"/>
        <v>0</v>
      </c>
      <c r="K21" s="15">
        <f t="shared" si="14"/>
        <v>0</v>
      </c>
      <c r="L21" s="15">
        <f t="shared" si="15"/>
        <v>0</v>
      </c>
      <c r="M21" s="15">
        <f t="shared" si="16"/>
        <v>0</v>
      </c>
      <c r="N21" s="12"/>
      <c r="P21" s="1">
        <f>2024-53</f>
        <v>1971</v>
      </c>
    </row>
    <row r="22" spans="1:16" ht="17.25" hidden="1" thickBot="1" x14ac:dyDescent="0.35">
      <c r="A22" s="3"/>
      <c r="B22" s="56"/>
      <c r="C22" s="60">
        <v>0</v>
      </c>
      <c r="D22" s="42">
        <v>0</v>
      </c>
      <c r="E22" s="42">
        <v>2024</v>
      </c>
      <c r="F22" s="42">
        <v>50</v>
      </c>
      <c r="G22" s="57">
        <v>0</v>
      </c>
      <c r="H22" s="40">
        <f t="shared" si="11"/>
        <v>2024</v>
      </c>
      <c r="I22" s="6">
        <f t="shared" si="12"/>
        <v>3643.2</v>
      </c>
      <c r="J22" s="15">
        <f t="shared" si="13"/>
        <v>0</v>
      </c>
      <c r="K22" s="15">
        <f t="shared" si="14"/>
        <v>0</v>
      </c>
      <c r="L22" s="15">
        <f t="shared" si="15"/>
        <v>0</v>
      </c>
      <c r="M22" s="15">
        <f t="shared" si="16"/>
        <v>0</v>
      </c>
      <c r="N22" s="12"/>
    </row>
    <row r="23" spans="1:16" ht="17.25" hidden="1" thickBot="1" x14ac:dyDescent="0.35">
      <c r="B23" s="56"/>
      <c r="C23" s="60">
        <v>0</v>
      </c>
      <c r="D23" s="42">
        <v>0</v>
      </c>
      <c r="E23" s="42">
        <v>2024</v>
      </c>
      <c r="F23" s="42">
        <v>50</v>
      </c>
      <c r="G23" s="57">
        <v>0</v>
      </c>
      <c r="H23" s="40">
        <f t="shared" si="11"/>
        <v>2024</v>
      </c>
      <c r="I23" s="6">
        <f t="shared" si="12"/>
        <v>3643.2</v>
      </c>
      <c r="J23" s="15">
        <f t="shared" si="13"/>
        <v>0</v>
      </c>
      <c r="K23" s="15">
        <f t="shared" si="14"/>
        <v>0</v>
      </c>
      <c r="L23" s="15">
        <f t="shared" si="15"/>
        <v>0</v>
      </c>
      <c r="M23" s="15">
        <f t="shared" si="16"/>
        <v>0</v>
      </c>
      <c r="N23" s="12"/>
    </row>
    <row r="24" spans="1:16" ht="17.25" hidden="1" thickBot="1" x14ac:dyDescent="0.35">
      <c r="A24" s="3"/>
      <c r="B24" s="56"/>
      <c r="C24" s="60">
        <v>0</v>
      </c>
      <c r="D24" s="42">
        <v>0</v>
      </c>
      <c r="E24" s="42">
        <v>2020</v>
      </c>
      <c r="F24" s="42">
        <v>50</v>
      </c>
      <c r="G24" s="57">
        <v>0</v>
      </c>
      <c r="H24" s="40">
        <f t="shared" si="11"/>
        <v>2020</v>
      </c>
      <c r="I24" s="6">
        <f t="shared" si="12"/>
        <v>3636</v>
      </c>
      <c r="J24" s="15">
        <f t="shared" si="13"/>
        <v>0</v>
      </c>
      <c r="K24" s="15">
        <f t="shared" si="14"/>
        <v>0</v>
      </c>
      <c r="L24" s="15">
        <f t="shared" si="15"/>
        <v>0</v>
      </c>
      <c r="M24" s="15">
        <f t="shared" si="16"/>
        <v>0</v>
      </c>
      <c r="N24" s="12"/>
    </row>
    <row r="25" spans="1:16" ht="17.25" thickBot="1" x14ac:dyDescent="0.35">
      <c r="B25" s="56"/>
      <c r="C25" s="60">
        <v>0</v>
      </c>
      <c r="D25" s="42">
        <v>0</v>
      </c>
      <c r="E25" s="42">
        <v>2020</v>
      </c>
      <c r="F25" s="42">
        <v>50</v>
      </c>
      <c r="G25" s="57">
        <v>0</v>
      </c>
      <c r="H25" s="40">
        <f t="shared" si="11"/>
        <v>2020</v>
      </c>
      <c r="I25" s="6">
        <f t="shared" si="12"/>
        <v>3636</v>
      </c>
      <c r="J25" s="15">
        <f t="shared" si="13"/>
        <v>0</v>
      </c>
      <c r="K25" s="15">
        <f t="shared" si="14"/>
        <v>0</v>
      </c>
      <c r="L25" s="15">
        <f t="shared" si="15"/>
        <v>0</v>
      </c>
      <c r="M25" s="15">
        <f t="shared" si="16"/>
        <v>0</v>
      </c>
      <c r="N25" s="12"/>
    </row>
    <row r="26" spans="1:16" x14ac:dyDescent="0.3">
      <c r="B26" s="10"/>
      <c r="C26" s="51"/>
      <c r="D26" s="52"/>
      <c r="E26" s="52"/>
      <c r="F26" s="52"/>
      <c r="G26" s="53"/>
      <c r="H26" s="12"/>
      <c r="I26" s="12"/>
      <c r="J26" s="16"/>
      <c r="K26" s="16"/>
      <c r="L26" s="16">
        <f>SUM(L7:L25)</f>
        <v>10769306</v>
      </c>
      <c r="M26" s="16">
        <f>SUM(M7:M25)</f>
        <v>17654600</v>
      </c>
      <c r="N26" s="12"/>
    </row>
    <row r="27" spans="1:16" x14ac:dyDescent="0.3">
      <c r="B27" s="10"/>
      <c r="C27" s="51">
        <f>SUM(C7:C26)</f>
        <v>791.36000000000013</v>
      </c>
      <c r="D27" s="52"/>
      <c r="E27" s="52"/>
      <c r="F27" s="52"/>
      <c r="G27" s="53"/>
      <c r="H27" s="12"/>
      <c r="I27" s="12"/>
      <c r="J27" s="16"/>
      <c r="K27" s="16"/>
      <c r="L27" s="16"/>
      <c r="M27" s="16"/>
      <c r="N27" s="12"/>
    </row>
    <row r="28" spans="1:16" x14ac:dyDescent="0.3">
      <c r="B28" s="10"/>
      <c r="C28" s="51">
        <f>C27/10.764</f>
        <v>73.519137866963973</v>
      </c>
      <c r="D28" s="52"/>
      <c r="E28" s="52"/>
      <c r="F28" s="52"/>
      <c r="G28" s="53"/>
      <c r="H28" s="12"/>
      <c r="I28" s="12"/>
      <c r="J28" s="16"/>
      <c r="K28" s="16"/>
      <c r="L28" s="16"/>
      <c r="M28" s="16"/>
      <c r="N28" s="12"/>
    </row>
    <row r="29" spans="1:16" x14ac:dyDescent="0.3">
      <c r="B29" s="10"/>
      <c r="C29" s="51"/>
      <c r="D29" s="52"/>
      <c r="E29" s="52"/>
      <c r="F29" s="52"/>
      <c r="G29" s="53"/>
      <c r="H29" s="12"/>
      <c r="I29" s="12"/>
      <c r="J29" s="16"/>
      <c r="K29" s="16"/>
      <c r="L29" s="16"/>
      <c r="M29" s="16"/>
      <c r="N29" s="12"/>
    </row>
    <row r="30" spans="1:16" x14ac:dyDescent="0.3">
      <c r="A30" s="3"/>
      <c r="B30" s="10"/>
      <c r="C30" s="51"/>
      <c r="D30" s="52"/>
      <c r="E30" s="52" t="s">
        <v>33</v>
      </c>
      <c r="F30" s="52"/>
      <c r="G30" s="53"/>
      <c r="H30" s="12"/>
      <c r="I30" s="12"/>
      <c r="J30" s="16"/>
      <c r="K30" s="16"/>
      <c r="L30" s="16"/>
      <c r="M30" s="16"/>
      <c r="N30" s="12"/>
    </row>
    <row r="31" spans="1:16" x14ac:dyDescent="0.3">
      <c r="A31" s="3"/>
      <c r="B31" s="10"/>
      <c r="C31" s="51"/>
      <c r="D31" s="52"/>
      <c r="E31" s="52"/>
      <c r="F31" s="52"/>
      <c r="G31" s="53"/>
      <c r="H31" s="12"/>
      <c r="I31" s="12"/>
      <c r="J31" s="16"/>
      <c r="K31" s="16"/>
      <c r="L31" s="16"/>
      <c r="M31" s="16"/>
      <c r="N31" s="12"/>
    </row>
    <row r="32" spans="1:16" x14ac:dyDescent="0.3">
      <c r="B32" s="10"/>
      <c r="C32" s="11"/>
      <c r="D32" s="11"/>
      <c r="E32" s="11"/>
      <c r="F32" s="12"/>
      <c r="G32" s="12"/>
      <c r="H32" s="12"/>
      <c r="I32" s="11"/>
      <c r="J32" s="16"/>
      <c r="K32" s="17"/>
      <c r="L32" s="16"/>
      <c r="M32" s="16"/>
      <c r="N32" s="12"/>
    </row>
    <row r="33" spans="1:14" x14ac:dyDescent="0.3">
      <c r="B33" s="10"/>
      <c r="C33" s="11"/>
      <c r="D33" s="11"/>
      <c r="E33" s="11"/>
      <c r="F33" s="12"/>
      <c r="G33" s="12"/>
      <c r="H33" s="12"/>
      <c r="I33" s="11"/>
      <c r="J33" s="16"/>
      <c r="K33" s="17"/>
      <c r="L33" s="29"/>
      <c r="M33" s="29"/>
      <c r="N33" s="12"/>
    </row>
    <row r="34" spans="1:14" x14ac:dyDescent="0.3">
      <c r="B34" s="67" t="s">
        <v>24</v>
      </c>
      <c r="C34" s="67"/>
      <c r="D34" s="11"/>
      <c r="E34" s="11"/>
      <c r="F34" s="12"/>
      <c r="G34" s="12"/>
      <c r="H34" s="12"/>
      <c r="I34" s="11"/>
      <c r="J34" s="16"/>
      <c r="K34" s="17"/>
      <c r="L34" s="29"/>
      <c r="M34" s="29"/>
      <c r="N34" s="12"/>
    </row>
    <row r="35" spans="1:14" x14ac:dyDescent="0.3">
      <c r="B35" s="23" t="s">
        <v>23</v>
      </c>
      <c r="C35" s="26">
        <v>0</v>
      </c>
      <c r="D35" s="11"/>
      <c r="E35" s="11"/>
      <c r="F35" s="12"/>
      <c r="G35" s="12"/>
      <c r="H35" s="12"/>
      <c r="I35" s="11"/>
      <c r="J35" s="16"/>
      <c r="K35" s="17"/>
      <c r="L35" s="29"/>
      <c r="M35" s="29"/>
      <c r="N35" s="12"/>
    </row>
    <row r="36" spans="1:14" x14ac:dyDescent="0.3">
      <c r="B36" s="24" t="s">
        <v>9</v>
      </c>
      <c r="C36" s="28">
        <v>0</v>
      </c>
      <c r="D36" s="11"/>
      <c r="E36" s="11"/>
      <c r="F36" s="12"/>
      <c r="G36" s="12"/>
      <c r="H36" s="12"/>
      <c r="I36" s="11"/>
      <c r="J36" s="16"/>
      <c r="K36" s="17"/>
      <c r="L36" s="29"/>
      <c r="M36" s="29"/>
      <c r="N36" s="12"/>
    </row>
    <row r="37" spans="1:14" x14ac:dyDescent="0.3">
      <c r="B37" s="24" t="s">
        <v>10</v>
      </c>
      <c r="C37" s="35">
        <f>ROUND((C35*C36),0)</f>
        <v>0</v>
      </c>
      <c r="D37" s="11"/>
      <c r="E37" s="11"/>
      <c r="F37" s="12"/>
      <c r="G37" s="12"/>
      <c r="H37" s="12"/>
      <c r="I37" s="11"/>
      <c r="J37" s="16"/>
      <c r="K37" s="17"/>
      <c r="L37" s="29"/>
      <c r="M37" s="29"/>
      <c r="N37" s="12"/>
    </row>
    <row r="38" spans="1:14" x14ac:dyDescent="0.3">
      <c r="B38" s="10"/>
      <c r="C38" s="11"/>
      <c r="D38" s="11"/>
      <c r="E38" s="11"/>
      <c r="F38" s="12"/>
      <c r="G38" s="12"/>
      <c r="H38" s="12"/>
      <c r="I38" s="11"/>
      <c r="J38" s="16"/>
      <c r="K38" s="17"/>
      <c r="L38" s="29"/>
      <c r="M38" s="29"/>
      <c r="N38" s="12"/>
    </row>
    <row r="39" spans="1:14" ht="22.5" customHeight="1" x14ac:dyDescent="0.3">
      <c r="B39" s="65" t="s">
        <v>18</v>
      </c>
      <c r="C39" s="66"/>
      <c r="D39" s="11"/>
      <c r="E39" s="11"/>
      <c r="F39" s="12"/>
      <c r="G39" s="12"/>
      <c r="H39" s="12"/>
      <c r="I39" s="11"/>
      <c r="J39" s="12"/>
      <c r="K39" s="11"/>
      <c r="L39" s="12"/>
      <c r="M39" s="12"/>
      <c r="N39" s="12"/>
    </row>
    <row r="40" spans="1:14" x14ac:dyDescent="0.3">
      <c r="B40" s="23" t="s">
        <v>14</v>
      </c>
      <c r="C40" s="26">
        <v>0</v>
      </c>
      <c r="E40" s="31"/>
      <c r="F40" s="31"/>
      <c r="G40" s="32"/>
      <c r="H40" s="14"/>
      <c r="K40" s="21"/>
    </row>
    <row r="41" spans="1:14" x14ac:dyDescent="0.3">
      <c r="B41" s="24" t="s">
        <v>9</v>
      </c>
      <c r="C41" s="28">
        <v>0</v>
      </c>
      <c r="D41" s="34"/>
      <c r="E41" s="22"/>
      <c r="F41" s="22"/>
      <c r="G41" s="16"/>
      <c r="H41" s="14"/>
      <c r="K41" s="21"/>
    </row>
    <row r="42" spans="1:14" x14ac:dyDescent="0.3">
      <c r="B42" s="24" t="s">
        <v>10</v>
      </c>
      <c r="C42" s="35">
        <f>ROUND((C40*C41),0)</f>
        <v>0</v>
      </c>
      <c r="D42" s="9"/>
      <c r="E42" s="9"/>
      <c r="F42" s="21"/>
      <c r="H42" s="14"/>
      <c r="K42" s="21"/>
    </row>
    <row r="43" spans="1:14" x14ac:dyDescent="0.3">
      <c r="B43" s="58"/>
      <c r="C43" s="19"/>
      <c r="D43" s="9"/>
      <c r="E43" s="9"/>
      <c r="F43" s="21"/>
      <c r="H43" s="14"/>
      <c r="K43" s="21"/>
    </row>
    <row r="44" spans="1:14" ht="16.5" customHeight="1" x14ac:dyDescent="0.3">
      <c r="A44" s="68" t="s">
        <v>34</v>
      </c>
      <c r="B44" s="68"/>
      <c r="C44" s="68"/>
      <c r="D44" s="68"/>
      <c r="E44" s="9"/>
      <c r="F44" s="21"/>
      <c r="H44" s="14"/>
      <c r="K44" s="21"/>
    </row>
    <row r="45" spans="1:14" x14ac:dyDescent="0.3">
      <c r="B45" s="2" t="s">
        <v>16</v>
      </c>
      <c r="C45" s="63">
        <f>C4</f>
        <v>20765745</v>
      </c>
      <c r="D45" s="19"/>
      <c r="E45" s="19"/>
      <c r="F45" s="19"/>
      <c r="G45" s="19"/>
      <c r="H45" s="20"/>
      <c r="K45" s="18"/>
    </row>
    <row r="46" spans="1:14" x14ac:dyDescent="0.3">
      <c r="B46" s="2" t="s">
        <v>17</v>
      </c>
      <c r="C46" s="63">
        <f>L26</f>
        <v>10769306</v>
      </c>
      <c r="D46" s="19"/>
      <c r="E46" s="19"/>
      <c r="F46" s="19"/>
      <c r="G46" s="19"/>
      <c r="H46" s="20"/>
      <c r="K46" s="20"/>
    </row>
    <row r="47" spans="1:14" ht="33" x14ac:dyDescent="0.3">
      <c r="B47" s="2" t="s">
        <v>25</v>
      </c>
      <c r="C47" s="63">
        <f>C37</f>
        <v>0</v>
      </c>
      <c r="D47" s="19"/>
      <c r="E47" s="19"/>
      <c r="F47" s="19"/>
      <c r="G47" s="19"/>
      <c r="H47" s="20"/>
      <c r="K47" s="20"/>
    </row>
    <row r="48" spans="1:14" x14ac:dyDescent="0.3">
      <c r="B48" s="2" t="s">
        <v>15</v>
      </c>
      <c r="C48" s="63">
        <f>C42</f>
        <v>0</v>
      </c>
      <c r="D48" s="19"/>
      <c r="E48" s="19"/>
      <c r="F48" s="19"/>
      <c r="G48" s="19"/>
      <c r="H48" s="20"/>
      <c r="K48" s="20"/>
    </row>
    <row r="49" spans="2:13" x14ac:dyDescent="0.3">
      <c r="B49" s="13" t="s">
        <v>11</v>
      </c>
      <c r="C49" s="64">
        <f>C45+C46+C47+C48</f>
        <v>31535051</v>
      </c>
      <c r="D49" s="18"/>
      <c r="F49" s="18"/>
    </row>
    <row r="50" spans="2:13" x14ac:dyDescent="0.3">
      <c r="B50" s="13" t="s">
        <v>12</v>
      </c>
      <c r="C50" s="64">
        <f>ROUND((C49*0.9),0)</f>
        <v>28381546</v>
      </c>
      <c r="D50" s="20"/>
      <c r="F50" s="18"/>
      <c r="H50" s="43"/>
    </row>
    <row r="51" spans="2:13" hidden="1" x14ac:dyDescent="0.3">
      <c r="B51" s="30" t="s">
        <v>10</v>
      </c>
      <c r="C51" s="63">
        <f>C49*0.8</f>
        <v>25228040.800000001</v>
      </c>
      <c r="D51" s="36"/>
      <c r="F51" s="18"/>
    </row>
    <row r="52" spans="2:13" hidden="1" x14ac:dyDescent="0.3">
      <c r="B52" s="33"/>
      <c r="C52" s="63">
        <f>ROUNDUP(C51,0)</f>
        <v>25228041</v>
      </c>
      <c r="D52" s="36"/>
      <c r="F52" s="18"/>
    </row>
    <row r="53" spans="2:13" hidden="1" x14ac:dyDescent="0.3">
      <c r="B53" s="33"/>
      <c r="C53" s="63">
        <f>C52-C51</f>
        <v>0.19999999925494194</v>
      </c>
      <c r="D53" s="36"/>
      <c r="F53" s="18"/>
    </row>
    <row r="54" spans="2:13" x14ac:dyDescent="0.3">
      <c r="B54" s="13" t="s">
        <v>13</v>
      </c>
      <c r="C54" s="64">
        <f>ROUND((C49*0.8),0)</f>
        <v>25228041</v>
      </c>
      <c r="D54" s="20"/>
      <c r="F54" s="18"/>
      <c r="H54" s="43"/>
    </row>
    <row r="55" spans="2:13" hidden="1" x14ac:dyDescent="0.3">
      <c r="B55" s="7" t="s">
        <v>10</v>
      </c>
      <c r="C55" s="64">
        <f>M32</f>
        <v>0</v>
      </c>
      <c r="D55" s="36"/>
      <c r="F55" s="18"/>
    </row>
    <row r="56" spans="2:13" hidden="1" x14ac:dyDescent="0.3">
      <c r="B56" s="30"/>
      <c r="C56" s="63">
        <f>ROUNDUP(C55,0)</f>
        <v>0</v>
      </c>
      <c r="D56" s="36"/>
    </row>
    <row r="57" spans="2:13" hidden="1" x14ac:dyDescent="0.3">
      <c r="B57" s="30"/>
      <c r="C57" s="63">
        <f>C56-C55</f>
        <v>0</v>
      </c>
      <c r="D57" s="36"/>
    </row>
    <row r="58" spans="2:13" x14ac:dyDescent="0.3">
      <c r="B58" s="13" t="s">
        <v>19</v>
      </c>
      <c r="C58" s="64">
        <f>ROUND(C46*85%,0)</f>
        <v>9153910</v>
      </c>
      <c r="D58" s="36"/>
      <c r="M58" s="44"/>
    </row>
    <row r="59" spans="2:13" x14ac:dyDescent="0.3">
      <c r="M59" s="44"/>
    </row>
    <row r="60" spans="2:13" ht="40.5" customHeight="1" x14ac:dyDescent="0.3">
      <c r="B60" s="68"/>
      <c r="C60" s="68"/>
      <c r="M60" s="44"/>
    </row>
    <row r="61" spans="2:13" x14ac:dyDescent="0.3">
      <c r="K61" s="45"/>
      <c r="M61" s="44"/>
    </row>
    <row r="62" spans="2:13" x14ac:dyDescent="0.3">
      <c r="K62" s="45"/>
      <c r="M62" s="44"/>
    </row>
    <row r="63" spans="2:13" x14ac:dyDescent="0.3">
      <c r="H63" s="43"/>
      <c r="K63" s="45"/>
      <c r="M63" s="44"/>
    </row>
    <row r="64" spans="2:13" x14ac:dyDescent="0.3">
      <c r="K64" s="45"/>
      <c r="M64" s="44"/>
    </row>
    <row r="65" spans="6:13" x14ac:dyDescent="0.3">
      <c r="K65" s="45"/>
      <c r="M65" s="44"/>
    </row>
    <row r="66" spans="6:13" x14ac:dyDescent="0.3">
      <c r="K66" s="45"/>
      <c r="M66" s="44"/>
    </row>
    <row r="67" spans="6:13" x14ac:dyDescent="0.3">
      <c r="K67" s="45"/>
      <c r="M67" s="44"/>
    </row>
    <row r="79" spans="6:13" x14ac:dyDescent="0.3">
      <c r="F79" s="46"/>
      <c r="G79" s="46"/>
      <c r="H79" s="46"/>
      <c r="I79" s="13"/>
    </row>
    <row r="80" spans="6:13" x14ac:dyDescent="0.3">
      <c r="F80" s="44"/>
      <c r="G80" s="1"/>
      <c r="H80" s="44"/>
    </row>
    <row r="81" spans="6:8" x14ac:dyDescent="0.3">
      <c r="F81" s="44"/>
      <c r="G81" s="44"/>
      <c r="H81" s="47"/>
    </row>
    <row r="82" spans="6:8" x14ac:dyDescent="0.3">
      <c r="F82" s="44"/>
      <c r="G82" s="44"/>
      <c r="H82" s="44"/>
    </row>
    <row r="83" spans="6:8" x14ac:dyDescent="0.3">
      <c r="F83" s="44"/>
      <c r="G83" s="48"/>
      <c r="H83" s="44"/>
    </row>
    <row r="84" spans="6:8" x14ac:dyDescent="0.3">
      <c r="F84" s="44"/>
      <c r="G84" s="44"/>
      <c r="H84" s="44"/>
    </row>
    <row r="85" spans="6:8" x14ac:dyDescent="0.3">
      <c r="F85" s="44"/>
      <c r="G85" s="44"/>
      <c r="H85" s="44"/>
    </row>
    <row r="86" spans="6:8" x14ac:dyDescent="0.3">
      <c r="F86" s="44"/>
      <c r="G86" s="44"/>
      <c r="H86" s="44"/>
    </row>
    <row r="87" spans="6:8" x14ac:dyDescent="0.3">
      <c r="F87" s="44"/>
      <c r="G87" s="44"/>
      <c r="H87" s="44"/>
    </row>
    <row r="88" spans="6:8" x14ac:dyDescent="0.3">
      <c r="F88" s="44"/>
      <c r="G88" s="44"/>
      <c r="H88" s="44"/>
    </row>
    <row r="89" spans="6:8" x14ac:dyDescent="0.3">
      <c r="F89" s="44"/>
      <c r="G89" s="44"/>
      <c r="H89" s="44"/>
    </row>
    <row r="95" spans="6:8" x14ac:dyDescent="0.3">
      <c r="F95" s="49"/>
    </row>
    <row r="96" spans="6:8" x14ac:dyDescent="0.3">
      <c r="F96" s="49"/>
    </row>
    <row r="97" spans="6:6" x14ac:dyDescent="0.3">
      <c r="F97" s="49"/>
    </row>
    <row r="98" spans="6:6" x14ac:dyDescent="0.3">
      <c r="F98" s="49"/>
    </row>
    <row r="99" spans="6:6" x14ac:dyDescent="0.3">
      <c r="F99" s="49"/>
    </row>
    <row r="100" spans="6:6" x14ac:dyDescent="0.3">
      <c r="F100" s="49"/>
    </row>
    <row r="101" spans="6:6" x14ac:dyDescent="0.3">
      <c r="F101" s="49"/>
    </row>
    <row r="102" spans="6:6" x14ac:dyDescent="0.3">
      <c r="F102" s="49"/>
    </row>
    <row r="103" spans="6:6" x14ac:dyDescent="0.3">
      <c r="F103" s="49"/>
    </row>
    <row r="104" spans="6:6" x14ac:dyDescent="0.3">
      <c r="F104" s="49"/>
    </row>
  </sheetData>
  <mergeCells count="4">
    <mergeCell ref="B39:C39"/>
    <mergeCell ref="B34:C34"/>
    <mergeCell ref="B60:C60"/>
    <mergeCell ref="A44:D4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Desk-111</cp:lastModifiedBy>
  <dcterms:created xsi:type="dcterms:W3CDTF">2014-10-16T12:20:47Z</dcterms:created>
  <dcterms:modified xsi:type="dcterms:W3CDTF">2025-03-26T14:28:02Z</dcterms:modified>
</cp:coreProperties>
</file>