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Dhanera Diamonds\115-117-Shreeji Chamber\"/>
    </mc:Choice>
  </mc:AlternateContent>
  <xr:revisionPtr revIDLastSave="0" documentId="13_ncr:1_{0CD27EF5-CE8E-4825-A4FB-AFFC69484E70}" xr6:coauthVersionLast="36" xr6:coauthVersionMax="36" xr10:uidLastSave="{00000000-0000-0000-0000-000000000000}"/>
  <bookViews>
    <workbookView xWindow="0" yWindow="0" windowWidth="28800" windowHeight="12105" activeTab="12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5" i="4" l="1"/>
  <c r="R11" i="4" l="1"/>
  <c r="P11" i="4"/>
  <c r="R10" i="4"/>
  <c r="R9" i="4"/>
  <c r="P9" i="4"/>
  <c r="R8" i="4"/>
  <c r="R7" i="4"/>
  <c r="R6" i="4"/>
  <c r="P6" i="4"/>
  <c r="H23" i="4"/>
  <c r="P12" i="4" l="1"/>
  <c r="Q11" i="4"/>
  <c r="Q10" i="4"/>
  <c r="Q9" i="4"/>
  <c r="P8" i="4"/>
  <c r="P7" i="4"/>
  <c r="Q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<sst xmlns="http://schemas.openxmlformats.org/spreadsheetml/2006/main" count="35" uniqueCount="28">
  <si>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</si>
  <si>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</si>
  <si>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</si>
  <si>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</si>
  <si>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</si>
  <si>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</si>
  <si>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</si>
  <si>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</si>
  <si>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</si>
  <si>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</si>
  <si>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</si>
  <si>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</si>
  <si>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</si>
  <si>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Unit No. 115, 1116 &amp; 117, 1st Floor, Shreeji Chambers Premises CHSL, Tata Road No 1 &amp; 2, Off Raja Rammohan Roy Marg, , Opera House, Mumbai,</t>
  </si>
  <si>
    <t>fmv</t>
  </si>
  <si>
    <t>previous report  = 2020</t>
  </si>
  <si>
    <t>115&amp; 116 are amalgamated. No electricity in the office</t>
  </si>
  <si>
    <t>117 used by company in the name of Diamond Beauty</t>
  </si>
  <si>
    <t>13.02.25</t>
  </si>
  <si>
    <t>ground</t>
  </si>
  <si>
    <t>09.10.24</t>
  </si>
  <si>
    <t>22.03.24</t>
  </si>
  <si>
    <t>15.06.23</t>
  </si>
  <si>
    <t>31.03.23</t>
  </si>
  <si>
    <t>oc - 1992</t>
  </si>
  <si>
    <t>ca</t>
  </si>
  <si>
    <t>rate on ca</t>
  </si>
  <si>
    <t>Mezzanine area not mentioned in the documetns. Higher weightage given.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</si>
</sst>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43" fontId="0" fillId="0" borderId="0" xfId="1" applyFont="1"/>
    <xf numFmtId="43" fontId="2" fillId="0" borderId="0" xfId="1" applyFont="1"/>
    <xf numFmtId="4" fontId="1" fillId="3" borderId="0" xfId="0" applyNumberFormat="1" applyFont="1" applyFill="1"/>
    <xf numFmtId="0" fontId="0" fillId="0" borderId="0" xfId="0" applyFont="1"/>
    <xf numFmtId="43" fontId="3" fillId="0" borderId="0" xfId="1" applyFont="1"/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21</xdr:row>
      <xdr:rowOff>0</xdr:rowOff>
    </xdr:from>
    <xdr:to>
      <xdr:col>24</xdr:col>
      <xdr:colOff>77170</xdr:colOff>
      <xdr:row>39</xdr:row>
      <xdr:rowOff>38584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6194E-4F89-4005-B4DA-FF35EACE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8100" y="4572000"/>
          <a:ext cx="6954220" cy="34675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D233D-800A-44D3-8799-E5CF2202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ADEF2-768F-4D12-AB42-B2994070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667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15</xdr:col>
      <xdr:colOff>572752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135E0D-5080-4166-A45A-737D600C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8973802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AD146-8BB6-419A-A679-A7B01FA6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56170A-01C7-4565-8739-6EA04927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C9CF3-7421-41C9-985B-36EE81D7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CF7FF-8050-4002-B75C-A6B33B1F3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90C52-4A69-4F38-9FF7-62A18C6B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31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52CDC-0B9B-49E0-B7A8-F825C610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9420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378754-6E89-4302-92B9-D9146FE0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591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94909-B203-4945-980E-D6F8828A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191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CFB4ED-2D3A-4E84-BE8B-C7290609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296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zoomScaleNormal="100" workbookViewId="0">
      <selection activeCell="D35" sqref="D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4.57031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280</v>
      </c>
      <c r="C2" s="4">
        <f>B2*1.2</f>
        <v>336</v>
      </c>
      <c r="D2" s="4">
        <f t="shared" ref="D2:D13" si="2">C2*1.2</f>
        <v>403.2</v>
      </c>
      <c r="E2" s="5">
        <f t="shared" ref="E2:E13" si="3">R2</f>
        <v>8960000</v>
      </c>
      <c r="F2" s="10">
        <f t="shared" ref="F2:F13" si="4">ROUND((E2/B2),0)</f>
        <v>32000</v>
      </c>
      <c r="G2" s="10">
        <f t="shared" ref="G2:G13" si="5">ROUND((E2/C2),0)</f>
        <v>26667</v>
      </c>
      <c r="H2" s="10">
        <f t="shared" ref="H2:H13" si="6">ROUND((E2/D2),0)</f>
        <v>22222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280</v>
      </c>
      <c r="R2" s="2">
        <v>8960000</v>
      </c>
      <c r="S2" s="8"/>
      <c r="T2" s="8"/>
    </row>
    <row r="3" spans="1:20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15">
        <f t="shared" si="3"/>
        <v>15500000</v>
      </c>
      <c r="F3" s="18">
        <f t="shared" si="4"/>
        <v>62000</v>
      </c>
      <c r="G3" s="10">
        <f t="shared" si="5"/>
        <v>51667</v>
      </c>
      <c r="H3" s="10">
        <f t="shared" si="6"/>
        <v>43056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250</v>
      </c>
      <c r="R3" s="2">
        <v>15500000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360</v>
      </c>
      <c r="C4" s="4">
        <f t="shared" si="9"/>
        <v>432</v>
      </c>
      <c r="D4" s="4">
        <f t="shared" si="2"/>
        <v>518.4</v>
      </c>
      <c r="E4" s="15">
        <f t="shared" si="3"/>
        <v>13000000</v>
      </c>
      <c r="F4" s="10">
        <f t="shared" si="4"/>
        <v>36111</v>
      </c>
      <c r="G4" s="10">
        <f t="shared" si="5"/>
        <v>30093</v>
      </c>
      <c r="H4" s="10">
        <f t="shared" si="6"/>
        <v>25077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360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96</v>
      </c>
      <c r="C5" s="4">
        <f t="shared" si="9"/>
        <v>115.19999999999999</v>
      </c>
      <c r="D5" s="4">
        <f t="shared" si="2"/>
        <v>138.23999999999998</v>
      </c>
      <c r="E5" s="15">
        <f t="shared" si="3"/>
        <v>2800000</v>
      </c>
      <c r="F5" s="10">
        <f t="shared" si="4"/>
        <v>29167</v>
      </c>
      <c r="G5" s="10">
        <f t="shared" si="5"/>
        <v>24306</v>
      </c>
      <c r="H5" s="10">
        <f t="shared" si="6"/>
        <v>20255</v>
      </c>
      <c r="I5" s="4" t="e">
        <f>#REF!</f>
        <v>#REF!</v>
      </c>
      <c r="J5" s="4" t="str">
        <f t="shared" si="7"/>
        <v>13.02.25</v>
      </c>
      <c r="O5">
        <v>0</v>
      </c>
      <c r="P5">
        <f t="shared" si="8"/>
        <v>0</v>
      </c>
      <c r="Q5">
        <v>96</v>
      </c>
      <c r="R5" s="2">
        <v>2800000</v>
      </c>
      <c r="S5" s="8" t="s">
        <v>18</v>
      </c>
      <c r="T5" s="8" t="s">
        <v>19</v>
      </c>
    </row>
    <row r="6" spans="1:20" x14ac:dyDescent="0.25">
      <c r="A6" s="4">
        <f t="shared" si="0"/>
        <v>0</v>
      </c>
      <c r="B6" s="4">
        <f t="shared" si="1"/>
        <v>141.00840000000002</v>
      </c>
      <c r="C6" s="4">
        <f t="shared" si="9"/>
        <v>169.21008000000003</v>
      </c>
      <c r="D6" s="4">
        <f t="shared" si="2"/>
        <v>203.05209600000003</v>
      </c>
      <c r="E6" s="15">
        <f t="shared" si="3"/>
        <v>4270000</v>
      </c>
      <c r="F6" s="10">
        <f t="shared" si="4"/>
        <v>30282</v>
      </c>
      <c r="G6" s="10">
        <f t="shared" si="5"/>
        <v>25235</v>
      </c>
      <c r="H6" s="10">
        <f t="shared" si="6"/>
        <v>21029</v>
      </c>
      <c r="I6" s="4" t="e">
        <f>#REF!</f>
        <v>#REF!</v>
      </c>
      <c r="J6" s="4">
        <f t="shared" si="7"/>
        <v>0</v>
      </c>
      <c r="O6">
        <v>0</v>
      </c>
      <c r="P6">
        <f>15.72*10.764</f>
        <v>169.21008</v>
      </c>
      <c r="Q6">
        <f t="shared" ref="Q6:Q12" si="10">P6/1.2</f>
        <v>141.00840000000002</v>
      </c>
      <c r="R6" s="2">
        <f>4000000+240000+30000</f>
        <v>4270000</v>
      </c>
      <c r="S6" s="8"/>
      <c r="T6" s="8"/>
    </row>
    <row r="7" spans="1:20" x14ac:dyDescent="0.25">
      <c r="A7" s="4">
        <f t="shared" si="0"/>
        <v>0</v>
      </c>
      <c r="B7" s="4">
        <f t="shared" si="1"/>
        <v>630</v>
      </c>
      <c r="C7" s="4">
        <f t="shared" si="9"/>
        <v>756</v>
      </c>
      <c r="D7" s="4">
        <f t="shared" si="2"/>
        <v>907.19999999999993</v>
      </c>
      <c r="E7" s="15">
        <f t="shared" si="3"/>
        <v>20085000</v>
      </c>
      <c r="F7" s="10">
        <f t="shared" si="4"/>
        <v>31881</v>
      </c>
      <c r="G7" s="10">
        <f t="shared" si="5"/>
        <v>26567</v>
      </c>
      <c r="H7" s="10">
        <f t="shared" si="6"/>
        <v>22140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630</v>
      </c>
      <c r="R7" s="2">
        <f>19100000+955000+30000</f>
        <v>20085000</v>
      </c>
      <c r="S7" s="8"/>
      <c r="T7" s="8"/>
    </row>
    <row r="8" spans="1:20" x14ac:dyDescent="0.25">
      <c r="A8" s="4">
        <f t="shared" si="0"/>
        <v>0</v>
      </c>
      <c r="B8" s="4">
        <f t="shared" si="1"/>
        <v>210</v>
      </c>
      <c r="C8" s="4">
        <f t="shared" si="9"/>
        <v>252</v>
      </c>
      <c r="D8" s="4">
        <f t="shared" si="2"/>
        <v>302.39999999999998</v>
      </c>
      <c r="E8" s="15">
        <f t="shared" si="3"/>
        <v>6655000</v>
      </c>
      <c r="F8" s="10">
        <f t="shared" si="4"/>
        <v>31690</v>
      </c>
      <c r="G8" s="10">
        <f t="shared" si="5"/>
        <v>26409</v>
      </c>
      <c r="H8" s="10">
        <f t="shared" si="6"/>
        <v>22007</v>
      </c>
      <c r="I8" s="4" t="e">
        <f>#REF!</f>
        <v>#REF!</v>
      </c>
      <c r="J8" s="4" t="str">
        <f t="shared" si="7"/>
        <v>09.10.24</v>
      </c>
      <c r="O8">
        <v>0</v>
      </c>
      <c r="P8">
        <f t="shared" si="8"/>
        <v>0</v>
      </c>
      <c r="Q8">
        <v>210</v>
      </c>
      <c r="R8" s="2">
        <f>6250000+375000+30000</f>
        <v>6655000</v>
      </c>
      <c r="S8" s="8" t="s">
        <v>20</v>
      </c>
      <c r="T8" s="8">
        <v>1</v>
      </c>
    </row>
    <row r="9" spans="1:20" x14ac:dyDescent="0.25">
      <c r="A9" s="4">
        <f t="shared" si="0"/>
        <v>0</v>
      </c>
      <c r="B9" s="4">
        <f t="shared" si="1"/>
        <v>165.048</v>
      </c>
      <c r="C9" s="4">
        <f t="shared" si="9"/>
        <v>198.05760000000001</v>
      </c>
      <c r="D9" s="4">
        <f t="shared" si="2"/>
        <v>237.66911999999999</v>
      </c>
      <c r="E9" s="15">
        <f t="shared" si="3"/>
        <v>7203500</v>
      </c>
      <c r="F9" s="18">
        <f t="shared" si="4"/>
        <v>43645</v>
      </c>
      <c r="G9" s="10">
        <f t="shared" si="5"/>
        <v>36371</v>
      </c>
      <c r="H9" s="10">
        <f t="shared" si="6"/>
        <v>30309</v>
      </c>
      <c r="I9" s="4" t="e">
        <f>#REF!</f>
        <v>#REF!</v>
      </c>
      <c r="J9" s="4" t="str">
        <f t="shared" si="7"/>
        <v>22.03.24</v>
      </c>
      <c r="O9">
        <v>0</v>
      </c>
      <c r="P9">
        <f>18.4*10.764</f>
        <v>198.05759999999998</v>
      </c>
      <c r="Q9">
        <f t="shared" si="10"/>
        <v>165.048</v>
      </c>
      <c r="R9" s="2">
        <f>6767000+406500+30000</f>
        <v>7203500</v>
      </c>
      <c r="S9" s="8" t="s">
        <v>21</v>
      </c>
      <c r="T9" s="8">
        <v>2</v>
      </c>
    </row>
    <row r="10" spans="1:20" x14ac:dyDescent="0.25">
      <c r="A10" s="4">
        <f t="shared" si="0"/>
        <v>0</v>
      </c>
      <c r="B10" s="4">
        <f t="shared" si="1"/>
        <v>525</v>
      </c>
      <c r="C10" s="4">
        <f t="shared" si="9"/>
        <v>630</v>
      </c>
      <c r="D10" s="4">
        <f t="shared" si="2"/>
        <v>756</v>
      </c>
      <c r="E10" s="15">
        <f t="shared" si="3"/>
        <v>30240000</v>
      </c>
      <c r="F10" s="10">
        <f t="shared" si="4"/>
        <v>57600</v>
      </c>
      <c r="G10" s="10">
        <f t="shared" si="5"/>
        <v>48000</v>
      </c>
      <c r="H10" s="10">
        <f t="shared" si="6"/>
        <v>40000</v>
      </c>
      <c r="I10" s="4" t="e">
        <f>#REF!</f>
        <v>#REF!</v>
      </c>
      <c r="J10" s="4" t="str">
        <f t="shared" si="7"/>
        <v>15.06.23</v>
      </c>
      <c r="O10">
        <v>0</v>
      </c>
      <c r="P10">
        <v>630</v>
      </c>
      <c r="Q10">
        <f t="shared" si="10"/>
        <v>525</v>
      </c>
      <c r="R10" s="2">
        <f>28500000+1710000+30000</f>
        <v>30240000</v>
      </c>
      <c r="S10" s="8" t="s">
        <v>22</v>
      </c>
      <c r="T10" s="8">
        <v>11</v>
      </c>
    </row>
    <row r="11" spans="1:20" x14ac:dyDescent="0.25">
      <c r="A11" s="4">
        <f t="shared" si="0"/>
        <v>0</v>
      </c>
      <c r="B11" s="4">
        <f t="shared" si="1"/>
        <v>280.58160000000004</v>
      </c>
      <c r="C11" s="4">
        <f t="shared" si="9"/>
        <v>336.69792000000001</v>
      </c>
      <c r="D11" s="4">
        <f t="shared" si="2"/>
        <v>404.03750400000001</v>
      </c>
      <c r="E11" s="15">
        <f t="shared" si="3"/>
        <v>12220000</v>
      </c>
      <c r="F11" s="18">
        <f t="shared" si="4"/>
        <v>43552</v>
      </c>
      <c r="G11" s="10">
        <f t="shared" si="5"/>
        <v>36294</v>
      </c>
      <c r="H11" s="10">
        <f t="shared" si="6"/>
        <v>30245</v>
      </c>
      <c r="I11" s="4" t="e">
        <f>#REF!</f>
        <v>#REF!</v>
      </c>
      <c r="J11" s="4" t="str">
        <f t="shared" si="7"/>
        <v>31.03.23</v>
      </c>
      <c r="O11">
        <v>0</v>
      </c>
      <c r="P11">
        <f>31.28*10.764</f>
        <v>336.69792000000001</v>
      </c>
      <c r="Q11">
        <f t="shared" si="10"/>
        <v>280.58160000000004</v>
      </c>
      <c r="R11" s="2">
        <f>11500000+690000+30000</f>
        <v>12220000</v>
      </c>
      <c r="S11" s="8" t="s">
        <v>23</v>
      </c>
      <c r="T11" s="8" t="s">
        <v>19</v>
      </c>
    </row>
    <row r="12" spans="1:20" x14ac:dyDescent="0.25">
      <c r="A12" s="4">
        <f t="shared" si="0"/>
        <v>0</v>
      </c>
      <c r="B12" s="4">
        <f t="shared" si="1"/>
        <v>141</v>
      </c>
      <c r="C12" s="4">
        <f t="shared" si="9"/>
        <v>169.2</v>
      </c>
      <c r="D12" s="4">
        <f t="shared" si="2"/>
        <v>203.04</v>
      </c>
      <c r="E12" s="15">
        <f t="shared" si="3"/>
        <v>6500000</v>
      </c>
      <c r="F12" s="18">
        <f t="shared" si="4"/>
        <v>46099</v>
      </c>
      <c r="G12" s="10">
        <f t="shared" si="5"/>
        <v>38416</v>
      </c>
      <c r="H12" s="10">
        <f t="shared" si="6"/>
        <v>32013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141</v>
      </c>
      <c r="R12" s="2">
        <v>6500000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1200</v>
      </c>
      <c r="C13" s="4">
        <f t="shared" si="9"/>
        <v>1440</v>
      </c>
      <c r="D13" s="4">
        <f t="shared" si="2"/>
        <v>1728</v>
      </c>
      <c r="E13" s="15">
        <f t="shared" si="3"/>
        <v>55000000</v>
      </c>
      <c r="F13" s="18">
        <f t="shared" si="4"/>
        <v>45833</v>
      </c>
      <c r="G13" s="10">
        <f t="shared" si="5"/>
        <v>38194</v>
      </c>
      <c r="H13" s="10">
        <f t="shared" si="6"/>
        <v>31829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1200</v>
      </c>
      <c r="R13" s="2">
        <v>55000000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0" x14ac:dyDescent="0.25">
      <c r="F16" s="8"/>
      <c r="G16" s="8"/>
      <c r="H16" s="8"/>
    </row>
    <row r="17" spans="4:24" x14ac:dyDescent="0.25">
      <c r="G17" t="s">
        <v>13</v>
      </c>
    </row>
    <row r="19" spans="4:24" x14ac:dyDescent="0.25">
      <c r="H19" t="s">
        <v>25</v>
      </c>
    </row>
    <row r="20" spans="4:24" x14ac:dyDescent="0.25">
      <c r="F20" s="7" t="s">
        <v>25</v>
      </c>
      <c r="G20">
        <v>115</v>
      </c>
      <c r="H20" s="13">
        <v>390</v>
      </c>
    </row>
    <row r="21" spans="4:24" x14ac:dyDescent="0.25">
      <c r="F21" s="7" t="s">
        <v>25</v>
      </c>
      <c r="G21">
        <v>116</v>
      </c>
      <c r="H21" s="13">
        <v>355</v>
      </c>
      <c r="I21" t="s">
        <v>24</v>
      </c>
      <c r="R21" t="s">
        <v>15</v>
      </c>
    </row>
    <row r="22" spans="4:24" x14ac:dyDescent="0.25">
      <c r="F22" s="7" t="s">
        <v>25</v>
      </c>
      <c r="G22" s="16">
        <v>117</v>
      </c>
      <c r="H22" s="17">
        <v>320</v>
      </c>
    </row>
    <row r="23" spans="4:24" x14ac:dyDescent="0.25">
      <c r="H23" s="13">
        <f>SUM(H20:H22)</f>
        <v>1065</v>
      </c>
    </row>
    <row r="24" spans="4:24" x14ac:dyDescent="0.25">
      <c r="G24" t="s">
        <v>26</v>
      </c>
      <c r="H24" s="13">
        <v>43000</v>
      </c>
      <c r="P24" s="11"/>
      <c r="Q24" s="11"/>
      <c r="R24" s="11"/>
      <c r="T24" s="11"/>
      <c r="U24" s="11"/>
      <c r="V24" s="11"/>
      <c r="W24" s="11"/>
      <c r="X24" s="11"/>
    </row>
    <row r="25" spans="4:24" x14ac:dyDescent="0.25">
      <c r="G25" t="s">
        <v>14</v>
      </c>
      <c r="H25" s="14">
        <f>H24*H23</f>
        <v>45795000</v>
      </c>
      <c r="P25" s="11"/>
      <c r="Q25" s="11"/>
      <c r="R25" s="12"/>
      <c r="T25" s="12"/>
      <c r="U25" s="12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D2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D28" t="s">
        <v>17</v>
      </c>
      <c r="P28" s="11"/>
      <c r="Q28" s="11"/>
      <c r="R28" s="11"/>
      <c r="T28" s="11"/>
      <c r="U28" s="11"/>
      <c r="V28" s="11"/>
      <c r="W28" s="11"/>
      <c r="X28" s="11"/>
    </row>
    <row r="29" spans="4:24" x14ac:dyDescent="0.25">
      <c r="D29" t="s">
        <v>27</v>
      </c>
      <c r="P29" s="11"/>
      <c r="Q29" s="11"/>
      <c r="R29" s="11"/>
      <c r="S29" s="6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S30" s="6"/>
      <c r="T30" s="11"/>
      <c r="U30" s="11"/>
      <c r="V30" s="11"/>
      <c r="W30" s="11"/>
      <c r="X30" s="11"/>
    </row>
    <row r="31" spans="4:24" x14ac:dyDescent="0.25">
      <c r="Q31" s="11"/>
      <c r="R31" s="11"/>
    </row>
    <row r="32" spans="4:24" x14ac:dyDescent="0.25">
      <c r="Q32" s="11"/>
      <c r="R32" s="11"/>
      <c r="T32" s="6"/>
    </row>
    <row r="33" spans="16:19" x14ac:dyDescent="0.25">
      <c r="P33" s="11"/>
      <c r="Q33" s="11"/>
      <c r="R33" s="11"/>
      <c r="S33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abSelected="1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2025-03-17T07:34:12Z</dcterms:modified>
</cp:coreProperties>
</file>