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0" documentId="13_ncr:1_{85ABCFD5-F564-499B-84FB-20FA74C2A23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" i="1" l="1"/>
  <c r="C21" i="1"/>
  <c r="C14" i="1"/>
  <c r="C10" i="1"/>
  <c r="C11" i="1" s="1"/>
  <c r="C8" i="1"/>
  <c r="C6" i="1"/>
  <c r="C5" i="1"/>
  <c r="G7" i="1"/>
  <c r="F7" i="1"/>
  <c r="B21" i="1"/>
  <c r="F6" i="1"/>
  <c r="G6" i="1" s="1"/>
  <c r="B31" i="1"/>
  <c r="G31" i="1"/>
  <c r="C31" i="1"/>
  <c r="H31" i="1" s="1"/>
  <c r="B30" i="1"/>
  <c r="G30" i="1" s="1"/>
  <c r="C29" i="1"/>
  <c r="H29" i="1" s="1"/>
  <c r="G29" i="1"/>
  <c r="C28" i="1"/>
  <c r="C13" i="1" l="1"/>
  <c r="C15" i="1" s="1"/>
  <c r="C17" i="1" s="1"/>
  <c r="C12" i="1"/>
  <c r="C30" i="1"/>
  <c r="H30" i="1" s="1"/>
  <c r="G28" i="1"/>
  <c r="C20" i="1" l="1"/>
  <c r="C19" i="1"/>
  <c r="C22" i="1"/>
  <c r="C18" i="1"/>
  <c r="H28" i="1"/>
  <c r="B8" i="1" l="1"/>
  <c r="H3" i="1" l="1"/>
  <c r="B10" i="1" l="1"/>
  <c r="B5" i="1" l="1"/>
  <c r="B11" i="1" l="1"/>
  <c r="B6" i="1"/>
  <c r="B14" i="1"/>
  <c r="B12" i="1" l="1"/>
  <c r="B13" i="1" s="1"/>
  <c r="B15" i="1" s="1"/>
  <c r="J28" i="1" l="1"/>
  <c r="J31" i="1"/>
  <c r="J30" i="1"/>
  <c r="B17" i="1"/>
  <c r="B19" i="1" s="1"/>
  <c r="B22" i="1" l="1"/>
  <c r="B18" i="1"/>
  <c r="B20" i="1"/>
</calcChain>
</file>

<file path=xl/sharedStrings.xml><?xml version="1.0" encoding="utf-8"?>
<sst xmlns="http://schemas.openxmlformats.org/spreadsheetml/2006/main" count="37" uniqueCount="32">
  <si>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</si>
  <si>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</si>
  <si>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</si>
  <si>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</si>
  <si>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</si>
  <si>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</si>
  <si>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</si>
  <si>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</si>
  <si>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</si>
  <si>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</si>
  <si>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</si>
  <si>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</si>
  <si>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</si>
  <si>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</si>
  <si>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</si>
  <si>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</si>
  <si>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</si>
  <si>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</si>
  <si>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</si>
  <si>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</si>
  <si>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</si>
  <si>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</si>
  <si>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</si>
  <si>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</si>
  <si>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</si>
  <si>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</si>
  <si>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</si>
  <si>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</si>
  <si>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</t>
  </si>
  <si>
    <t>Approx.</t>
  </si>
  <si>
    <t>flat No.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</si>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</sst>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2" borderId="1" xfId="0" applyFill="1" applyBorder="1"/>
    <xf numFmtId="43" fontId="0" fillId="2" borderId="1" xfId="0" applyNumberFormat="1" applyFill="1" applyBorder="1"/>
    <xf numFmtId="0" fontId="7" fillId="2" borderId="1" xfId="0" applyFont="1" applyFill="1" applyBorder="1"/>
    <xf numFmtId="43" fontId="7" fillId="2" borderId="1" xfId="0" applyNumberFormat="1" applyFont="1" applyFill="1" applyBorder="1"/>
    <xf numFmtId="0" fontId="7" fillId="2" borderId="0" xfId="0" applyFont="1" applyFill="1"/>
    <xf numFmtId="0" fontId="6" fillId="2" borderId="1" xfId="0" applyFont="1" applyFill="1" applyBorder="1"/>
    <xf numFmtId="43" fontId="6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F37E3-A92C-4C59-8092-2291A4F8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059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29770</xdr:colOff>
      <xdr:row>39</xdr:row>
      <xdr:rowOff>124879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C1B5B8-DD4A-4AA8-A901-B9453297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564170" cy="7554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38956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D63FA-5AE8-4326-A62F-846880A90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34956" cy="811643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591398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DA00CE-AC9A-460D-9937-6BC76E83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077798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248961</xdr:colOff>
      <xdr:row>39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11C9D8-A4E2-4F18-8C70-4E70D1E7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92961" cy="7611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0"/>
  <sheetViews>
    <sheetView tabSelected="1" zoomScaleNormal="100" workbookViewId="0">
      <selection activeCell="G23" sqref="G23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24</v>
      </c>
      <c r="B2" s="24">
        <v>1706</v>
      </c>
      <c r="C2" s="24">
        <v>1501</v>
      </c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8000</v>
      </c>
      <c r="C3" s="25">
        <v>8000</v>
      </c>
      <c r="D3" s="22"/>
      <c r="E3" s="16" t="s">
        <v>29</v>
      </c>
      <c r="F3" s="48">
        <v>2020</v>
      </c>
      <c r="G3" s="37">
        <v>2025</v>
      </c>
      <c r="H3" s="49">
        <f>G3-F3</f>
        <v>5</v>
      </c>
      <c r="M3" s="6"/>
      <c r="N3" s="7"/>
      <c r="O3" s="5"/>
    </row>
    <row r="4" spans="1:15" ht="33" x14ac:dyDescent="0.3">
      <c r="A4" s="36" t="s">
        <v>1</v>
      </c>
      <c r="B4" s="25">
        <v>2500</v>
      </c>
      <c r="C4" s="25">
        <v>2500</v>
      </c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5500</v>
      </c>
      <c r="C5" s="25">
        <f>C3-C4</f>
        <v>5500</v>
      </c>
      <c r="D5" s="40"/>
      <c r="E5" s="56" t="s">
        <v>24</v>
      </c>
      <c r="F5" s="56" t="s">
        <v>26</v>
      </c>
      <c r="G5" s="37" t="s">
        <v>28</v>
      </c>
      <c r="H5" s="57"/>
      <c r="I5" s="8"/>
      <c r="M5" s="6"/>
      <c r="N5" s="7"/>
      <c r="O5" s="5"/>
    </row>
    <row r="6" spans="1:15" ht="16.5" x14ac:dyDescent="0.3">
      <c r="A6" s="19" t="s">
        <v>3</v>
      </c>
      <c r="B6" s="25">
        <f>B4</f>
        <v>2500</v>
      </c>
      <c r="C6" s="25">
        <f>C4</f>
        <v>2500</v>
      </c>
      <c r="D6" s="40"/>
      <c r="E6" s="56">
        <v>1706</v>
      </c>
      <c r="F6" s="8">
        <f>41.46*10.764</f>
        <v>446.27544</v>
      </c>
      <c r="G6" s="56">
        <f>F6*1.1</f>
        <v>490.90298400000006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5</v>
      </c>
      <c r="C7" s="19">
        <v>5</v>
      </c>
      <c r="D7" s="41"/>
      <c r="E7" s="58"/>
      <c r="F7" s="56">
        <f>42.11*10.764</f>
        <v>453.27203999999995</v>
      </c>
      <c r="G7" s="56">
        <f>F7*1.1</f>
        <v>498.599244</v>
      </c>
      <c r="H7" s="8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55</v>
      </c>
      <c r="C8" s="19">
        <f>C9-C7</f>
        <v>55</v>
      </c>
      <c r="D8" s="42"/>
      <c r="E8" s="59"/>
      <c r="F8" s="56"/>
      <c r="G8" s="16"/>
      <c r="H8" s="8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>
        <v>60</v>
      </c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7.5</v>
      </c>
      <c r="C10" s="19">
        <f>90*C7/C9</f>
        <v>7.5</v>
      </c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7.4999999999999997E-2</v>
      </c>
      <c r="C11" s="26">
        <f>C10%</f>
        <v>7.4999999999999997E-2</v>
      </c>
      <c r="D11" s="43"/>
      <c r="E11" s="60"/>
      <c r="F11" s="61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187.5</v>
      </c>
      <c r="C12" s="25">
        <f>C6*C11</f>
        <v>187.5</v>
      </c>
      <c r="D12" s="44"/>
      <c r="E12" s="58" t="s">
        <v>30</v>
      </c>
      <c r="F12" s="39" t="s">
        <v>25</v>
      </c>
      <c r="G12" s="16" t="s">
        <v>31</v>
      </c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2312.5</v>
      </c>
      <c r="C13" s="25">
        <f>C6-C12</f>
        <v>2312.5</v>
      </c>
      <c r="D13" s="44"/>
      <c r="E13" s="53">
        <v>1706</v>
      </c>
      <c r="F13" s="16">
        <v>404</v>
      </c>
      <c r="G13" s="16">
        <v>34</v>
      </c>
      <c r="H13" s="46">
        <f>G13+F13</f>
        <v>438</v>
      </c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5500</v>
      </c>
      <c r="C14" s="25">
        <f>C5</f>
        <v>5500</v>
      </c>
      <c r="D14" s="40"/>
      <c r="E14" s="16"/>
      <c r="F14" s="16"/>
      <c r="G14" s="62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7812.5</v>
      </c>
      <c r="C15" s="25">
        <f>C14+C13</f>
        <v>7812.5</v>
      </c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22</v>
      </c>
      <c r="B16" s="20">
        <v>446</v>
      </c>
      <c r="C16" s="20">
        <v>453</v>
      </c>
      <c r="D16" s="45"/>
      <c r="E16" s="16"/>
      <c r="F16" s="47"/>
      <c r="G16" s="16"/>
      <c r="H16" s="8"/>
      <c r="I16" s="8"/>
      <c r="N16" s="33"/>
      <c r="O16" s="5"/>
    </row>
    <row r="17" spans="1:15" ht="16.5" x14ac:dyDescent="0.3">
      <c r="A17" s="19" t="s">
        <v>11</v>
      </c>
      <c r="B17" s="21">
        <f>B15*B16</f>
        <v>3484375</v>
      </c>
      <c r="C17" s="21">
        <f>C15*C16</f>
        <v>3539062.5</v>
      </c>
      <c r="D17" s="55"/>
      <c r="E17" s="16"/>
      <c r="F17" s="47"/>
      <c r="G17" s="16"/>
      <c r="H17" s="8"/>
      <c r="I17" s="8"/>
      <c r="N17" s="17"/>
      <c r="O17" s="27"/>
    </row>
    <row r="18" spans="1:15" ht="16.5" hidden="1" x14ac:dyDescent="0.3">
      <c r="A18" s="19" t="s">
        <v>23</v>
      </c>
      <c r="B18" s="21">
        <f>B17*0.9</f>
        <v>3135937.5</v>
      </c>
      <c r="C18" s="21">
        <f>C17*0.9</f>
        <v>3185156.25</v>
      </c>
      <c r="D18" s="55"/>
      <c r="E18" s="16"/>
      <c r="F18" s="16"/>
      <c r="G18" s="16"/>
      <c r="H18" s="8"/>
      <c r="I18" s="8"/>
      <c r="N18" s="17"/>
      <c r="O18" s="8"/>
    </row>
    <row r="19" spans="1:15" ht="16.5" x14ac:dyDescent="0.3">
      <c r="A19" s="19" t="s">
        <v>23</v>
      </c>
      <c r="B19" s="21">
        <f>B17*0.9</f>
        <v>3135937.5</v>
      </c>
      <c r="C19" s="21">
        <f>C17*0.9</f>
        <v>3185156.25</v>
      </c>
      <c r="D19" s="55"/>
      <c r="E19" s="16"/>
      <c r="F19" s="16"/>
      <c r="G19" s="16"/>
      <c r="H19" s="8"/>
      <c r="I19" s="8"/>
      <c r="N19" s="17"/>
      <c r="O19" s="8"/>
    </row>
    <row r="20" spans="1:15" ht="16.5" x14ac:dyDescent="0.3">
      <c r="A20" s="19" t="s">
        <v>27</v>
      </c>
      <c r="B20" s="21">
        <f>B17*0.8</f>
        <v>2787500</v>
      </c>
      <c r="C20" s="21">
        <f>C17*0.8</f>
        <v>2831250</v>
      </c>
      <c r="D20" s="55"/>
      <c r="E20" s="16"/>
      <c r="F20" s="16"/>
      <c r="G20" s="16"/>
      <c r="H20" s="8"/>
      <c r="I20" s="8"/>
      <c r="N20" s="17"/>
      <c r="O20" s="8"/>
    </row>
    <row r="21" spans="1:15" ht="20.25" x14ac:dyDescent="0.3">
      <c r="A21" s="19" t="s">
        <v>12</v>
      </c>
      <c r="B21" s="22">
        <f>B4*491</f>
        <v>1227500</v>
      </c>
      <c r="C21" s="22">
        <f>C4*499</f>
        <v>1247500</v>
      </c>
      <c r="D21" s="40"/>
      <c r="E21" s="62"/>
      <c r="F21" s="16"/>
      <c r="G21" s="62"/>
      <c r="I21" s="8"/>
      <c r="K21" s="8"/>
    </row>
    <row r="22" spans="1:15" ht="16.5" x14ac:dyDescent="0.3">
      <c r="A22" s="19" t="s">
        <v>16</v>
      </c>
      <c r="B22" s="38">
        <f>B17*0.025/12</f>
        <v>7259.114583333333</v>
      </c>
      <c r="C22" s="22">
        <f>C17*0.025/12</f>
        <v>7373.046875</v>
      </c>
      <c r="D22" s="22"/>
      <c r="E22" s="16"/>
    </row>
    <row r="23" spans="1:15" x14ac:dyDescent="0.25">
      <c r="B23" s="16"/>
      <c r="C23" s="16"/>
    </row>
    <row r="24" spans="1:15" x14ac:dyDescent="0.25">
      <c r="B24" s="16"/>
      <c r="C24" s="16"/>
      <c r="F24" s="16"/>
    </row>
    <row r="26" spans="1:15" x14ac:dyDescent="0.25">
      <c r="D26" s="11" t="s">
        <v>14</v>
      </c>
    </row>
    <row r="27" spans="1:15" x14ac:dyDescent="0.25">
      <c r="B27" s="29" t="s">
        <v>15</v>
      </c>
      <c r="C27" s="29" t="s">
        <v>28</v>
      </c>
      <c r="D27" s="29" t="s">
        <v>20</v>
      </c>
      <c r="E27" s="29"/>
      <c r="F27" s="29" t="s">
        <v>11</v>
      </c>
      <c r="G27" s="29" t="s">
        <v>17</v>
      </c>
      <c r="H27" s="13" t="s">
        <v>18</v>
      </c>
      <c r="I27" s="13" t="s">
        <v>19</v>
      </c>
      <c r="J27" s="13"/>
    </row>
    <row r="28" spans="1:15" ht="17.25" x14ac:dyDescent="0.3">
      <c r="A28" s="11" t="s">
        <v>21</v>
      </c>
      <c r="B28" s="65">
        <v>450</v>
      </c>
      <c r="C28" s="65">
        <f>B28*1.1</f>
        <v>495.00000000000006</v>
      </c>
      <c r="D28" s="65"/>
      <c r="E28" s="65"/>
      <c r="F28" s="65">
        <v>3600000</v>
      </c>
      <c r="G28" s="66">
        <f>F28/B28</f>
        <v>8000</v>
      </c>
      <c r="H28" s="64">
        <f>F28/C28</f>
        <v>7272.7272727272721</v>
      </c>
      <c r="I28" s="13"/>
      <c r="J28" s="13">
        <f>B15/G28</f>
        <v>0.9765625</v>
      </c>
      <c r="K28" s="18"/>
    </row>
    <row r="29" spans="1:15" x14ac:dyDescent="0.25">
      <c r="B29" s="63">
        <v>438</v>
      </c>
      <c r="C29" s="65">
        <f>B29*1.1</f>
        <v>481.8</v>
      </c>
      <c r="D29" s="63"/>
      <c r="E29" s="63"/>
      <c r="F29" s="64">
        <v>4000000</v>
      </c>
      <c r="G29" s="66">
        <f>F29/B29</f>
        <v>9132.4200913242003</v>
      </c>
      <c r="H29" s="64">
        <f>F29/C29</f>
        <v>8302.2000830220004</v>
      </c>
      <c r="I29" s="14"/>
      <c r="J29" s="13"/>
    </row>
    <row r="30" spans="1:15" x14ac:dyDescent="0.25">
      <c r="B30" s="67">
        <f>63*10.764</f>
        <v>678.13199999999995</v>
      </c>
      <c r="C30" s="65">
        <f>B30*1.1</f>
        <v>745.9452</v>
      </c>
      <c r="D30" s="67"/>
      <c r="E30" s="67"/>
      <c r="F30" s="67">
        <v>5500000</v>
      </c>
      <c r="G30" s="66">
        <f>F30/B30</f>
        <v>8110.5153568921687</v>
      </c>
      <c r="H30" s="64">
        <f>F30/C30</f>
        <v>7373.1957789928802</v>
      </c>
      <c r="J30" s="13">
        <f>B15/G30</f>
        <v>0.96325568181818177</v>
      </c>
    </row>
    <row r="31" spans="1:15" x14ac:dyDescent="0.25">
      <c r="B31" s="63">
        <f>30*10.764</f>
        <v>322.91999999999996</v>
      </c>
      <c r="C31" s="65">
        <f>B31*1.1</f>
        <v>355.21199999999999</v>
      </c>
      <c r="D31" s="68"/>
      <c r="E31" s="69"/>
      <c r="F31" s="65">
        <v>2500000</v>
      </c>
      <c r="G31" s="66">
        <f>F31/B31</f>
        <v>7741.8555679425253</v>
      </c>
      <c r="H31" s="64">
        <f>F31/C31</f>
        <v>7038.0505163113858</v>
      </c>
      <c r="I31" s="14"/>
      <c r="J31" s="13">
        <f>B15/G31</f>
        <v>1.0091249999999998</v>
      </c>
    </row>
    <row r="32" spans="1:15" x14ac:dyDescent="0.25">
      <c r="B32" s="29"/>
      <c r="C32" s="29"/>
      <c r="D32" s="29"/>
      <c r="E32" s="38"/>
      <c r="F32" s="29"/>
      <c r="G32" s="38"/>
      <c r="H32" s="13"/>
      <c r="I32" s="14"/>
      <c r="J32" s="13"/>
    </row>
    <row r="33" spans="1:10" x14ac:dyDescent="0.25">
      <c r="B33" s="29"/>
      <c r="C33" s="29"/>
      <c r="D33" s="29"/>
      <c r="E33" s="38"/>
      <c r="F33" s="29"/>
      <c r="G33" s="38"/>
      <c r="H33" s="13"/>
      <c r="I33" s="13"/>
      <c r="J33" s="13"/>
    </row>
    <row r="34" spans="1:10" ht="15.75" x14ac:dyDescent="0.25">
      <c r="A34" s="39"/>
      <c r="B34" s="29"/>
      <c r="C34" s="29"/>
      <c r="D34" s="29"/>
      <c r="E34" s="38"/>
      <c r="F34" s="29"/>
      <c r="G34" s="38"/>
      <c r="H34" s="13"/>
      <c r="I34" s="13"/>
      <c r="J34" s="13"/>
    </row>
    <row r="35" spans="1:10" ht="15.75" x14ac:dyDescent="0.25">
      <c r="A35" s="39"/>
      <c r="B35" s="29"/>
      <c r="C35" s="29"/>
      <c r="D35" s="29"/>
      <c r="E35" s="29"/>
      <c r="F35" s="29"/>
      <c r="G35" s="38"/>
      <c r="H35" s="13"/>
      <c r="I35" s="13"/>
      <c r="J35" s="13"/>
    </row>
    <row r="36" spans="1:10" ht="15.75" x14ac:dyDescent="0.25">
      <c r="A36" s="39"/>
      <c r="B36" s="29"/>
      <c r="C36" s="29"/>
      <c r="D36" s="29"/>
      <c r="E36" s="29"/>
      <c r="F36" s="29"/>
      <c r="G36" s="29"/>
      <c r="H36" s="13"/>
      <c r="I36" s="13"/>
      <c r="J36" s="13"/>
    </row>
    <row r="37" spans="1:10" ht="15.75" x14ac:dyDescent="0.25">
      <c r="A37" s="39"/>
    </row>
    <row r="38" spans="1:10" ht="15.75" x14ac:dyDescent="0.25">
      <c r="A38" s="39"/>
    </row>
    <row r="39" spans="1:10" ht="15.75" x14ac:dyDescent="0.25">
      <c r="A39" s="39"/>
    </row>
    <row r="40" spans="1:10" ht="15.75" x14ac:dyDescent="0.25">
      <c r="A40" s="39"/>
    </row>
    <row r="60" spans="4:6" x14ac:dyDescent="0.25">
      <c r="D60" s="16"/>
      <c r="E60" s="16"/>
      <c r="F60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workbookViewId="0"/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2025-03-08T11:25:37Z</dcterms:modified>
</cp:coreProperties>
</file>