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aluation 2024\SBI- State Bank of India\AO Office\Ekdant Enclave APF\"/>
    </mc:Choice>
  </mc:AlternateContent>
  <bookViews>
    <workbookView xWindow="0" yWindow="0" windowWidth="20490" windowHeight="7755" tabRatio="903"/>
  </bookViews>
  <sheets>
    <sheet name="Ekdant Enclave" sheetId="110" r:id="rId1"/>
    <sheet name="IGR_1" sheetId="125" r:id="rId2"/>
    <sheet name="Sheet13" sheetId="133" r:id="rId3"/>
    <sheet name="Sheet30" sheetId="150" r:id="rId4"/>
    <sheet name="Sheet14" sheetId="134" r:id="rId5"/>
    <sheet name="Sheet15" sheetId="135" r:id="rId6"/>
  </sheets>
  <definedNames>
    <definedName name="_xlnm._FilterDatabase" localSheetId="0" hidden="1">'Ekdant Enclave'!$D$1:$D$59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35" l="1"/>
  <c r="M5" i="135"/>
  <c r="L5" i="134"/>
  <c r="M7" i="150"/>
  <c r="L6" i="133"/>
  <c r="G2" i="110" l="1"/>
  <c r="G28" i="110"/>
  <c r="J28" i="110" s="1"/>
  <c r="G29" i="110"/>
  <c r="H29" i="110" s="1"/>
  <c r="G30" i="110"/>
  <c r="J30" i="110" s="1"/>
  <c r="G31" i="110"/>
  <c r="J31" i="110" s="1"/>
  <c r="G32" i="110"/>
  <c r="J32" i="110" s="1"/>
  <c r="G33" i="110"/>
  <c r="J33" i="110" s="1"/>
  <c r="K28" i="110" l="1"/>
  <c r="L28" i="110"/>
  <c r="H30" i="110"/>
  <c r="H32" i="110"/>
  <c r="H28" i="110"/>
  <c r="L33" i="110"/>
  <c r="K33" i="110"/>
  <c r="M33" i="110"/>
  <c r="L31" i="110"/>
  <c r="K31" i="110"/>
  <c r="M31" i="110"/>
  <c r="L32" i="110"/>
  <c r="K32" i="110"/>
  <c r="M32" i="110"/>
  <c r="L30" i="110"/>
  <c r="K30" i="110"/>
  <c r="M30" i="110"/>
  <c r="H33" i="110"/>
  <c r="H31" i="110"/>
  <c r="J29" i="110"/>
  <c r="M28" i="110"/>
  <c r="G27" i="110"/>
  <c r="H27" i="110" s="1"/>
  <c r="G26" i="110"/>
  <c r="H26" i="110" s="1"/>
  <c r="G25" i="110"/>
  <c r="H25" i="110" s="1"/>
  <c r="G24" i="110"/>
  <c r="H24" i="110" s="1"/>
  <c r="G23" i="110"/>
  <c r="H23" i="110" s="1"/>
  <c r="G22" i="110"/>
  <c r="H22" i="110" s="1"/>
  <c r="G21" i="110"/>
  <c r="H21" i="110" s="1"/>
  <c r="G20" i="110"/>
  <c r="H20" i="110" s="1"/>
  <c r="G19" i="110"/>
  <c r="H19" i="110" s="1"/>
  <c r="G18" i="110"/>
  <c r="H18" i="110" s="1"/>
  <c r="G17" i="110"/>
  <c r="H17" i="110" s="1"/>
  <c r="G16" i="110"/>
  <c r="G15" i="110"/>
  <c r="G14" i="110"/>
  <c r="G13" i="110"/>
  <c r="H13" i="110" s="1"/>
  <c r="G12" i="110"/>
  <c r="H12" i="110" s="1"/>
  <c r="G11" i="110"/>
  <c r="H11" i="110" s="1"/>
  <c r="G10" i="110"/>
  <c r="H10" i="110" s="1"/>
  <c r="G9" i="110"/>
  <c r="H9" i="110" s="1"/>
  <c r="G8" i="110"/>
  <c r="H8" i="110" s="1"/>
  <c r="G7" i="110"/>
  <c r="H7" i="110" s="1"/>
  <c r="G6" i="110"/>
  <c r="H6" i="110" s="1"/>
  <c r="G5" i="110"/>
  <c r="H5" i="110" s="1"/>
  <c r="G4" i="110"/>
  <c r="H15" i="110" l="1"/>
  <c r="J15" i="110"/>
  <c r="H4" i="110"/>
  <c r="J4" i="110"/>
  <c r="H14" i="110"/>
  <c r="J14" i="110"/>
  <c r="H16" i="110"/>
  <c r="J16" i="110"/>
  <c r="K29" i="110"/>
  <c r="M29" i="110"/>
  <c r="L29" i="110"/>
  <c r="J26" i="110"/>
  <c r="K16" i="110" l="1"/>
  <c r="L16" i="110"/>
  <c r="M16" i="110"/>
  <c r="L14" i="110"/>
  <c r="K14" i="110"/>
  <c r="M14" i="110"/>
  <c r="L4" i="110"/>
  <c r="K4" i="110"/>
  <c r="M4" i="110"/>
  <c r="K15" i="110"/>
  <c r="L15" i="110"/>
  <c r="M15" i="110"/>
  <c r="J25" i="110"/>
  <c r="K25" i="110" s="1"/>
  <c r="K26" i="110"/>
  <c r="M26" i="110"/>
  <c r="L26" i="110"/>
  <c r="J27" i="110"/>
  <c r="J24" i="110"/>
  <c r="G3" i="110"/>
  <c r="H3" i="110" l="1"/>
  <c r="J3" i="110"/>
  <c r="L25" i="110"/>
  <c r="M25" i="110"/>
  <c r="K24" i="110"/>
  <c r="L24" i="110"/>
  <c r="M24" i="110"/>
  <c r="M27" i="110"/>
  <c r="L27" i="110"/>
  <c r="K27" i="110"/>
  <c r="L3" i="110" l="1"/>
  <c r="K3" i="110"/>
  <c r="M3" i="110"/>
  <c r="J2" i="110"/>
  <c r="G34" i="110"/>
  <c r="H2" i="110" l="1"/>
  <c r="H34" i="110" s="1"/>
  <c r="K2" i="110" l="1"/>
  <c r="M2" i="110"/>
  <c r="L2" i="110"/>
  <c r="J5" i="110" l="1"/>
  <c r="J6" i="110" l="1"/>
  <c r="J7" i="110" l="1"/>
  <c r="M5" i="110"/>
  <c r="L5" i="110"/>
  <c r="K5" i="110"/>
  <c r="J8" i="110" l="1"/>
  <c r="J9" i="110" l="1"/>
  <c r="M6" i="110"/>
  <c r="K6" i="110"/>
  <c r="L6" i="110"/>
  <c r="J10" i="110" l="1"/>
  <c r="M7" i="110"/>
  <c r="L7" i="110"/>
  <c r="K7" i="110"/>
  <c r="J11" i="110" l="1"/>
  <c r="M8" i="110"/>
  <c r="K8" i="110"/>
  <c r="L8" i="110"/>
  <c r="J12" i="110" l="1"/>
  <c r="M9" i="110"/>
  <c r="L9" i="110"/>
  <c r="K9" i="110"/>
  <c r="J13" i="110" l="1"/>
  <c r="M13" i="110" s="1"/>
  <c r="M10" i="110"/>
  <c r="K10" i="110"/>
  <c r="L10" i="110"/>
  <c r="L13" i="110" l="1"/>
  <c r="K13" i="110"/>
  <c r="M11" i="110"/>
  <c r="L11" i="110"/>
  <c r="K11" i="110"/>
  <c r="M12" i="110" l="1"/>
  <c r="K12" i="110"/>
  <c r="L12" i="110"/>
  <c r="J17" i="110" l="1"/>
  <c r="L17" i="110" l="1"/>
  <c r="M17" i="110"/>
  <c r="K17" i="110"/>
  <c r="J18" i="110"/>
  <c r="J19" i="110" l="1"/>
  <c r="L18" i="110"/>
  <c r="M18" i="110"/>
  <c r="K18" i="110"/>
  <c r="M19" i="110" l="1"/>
  <c r="L19" i="110"/>
  <c r="K19" i="110"/>
  <c r="J20" i="110"/>
  <c r="M20" i="110" l="1"/>
  <c r="L20" i="110"/>
  <c r="K20" i="110"/>
  <c r="J21" i="110"/>
  <c r="J22" i="110" l="1"/>
  <c r="K21" i="110"/>
  <c r="L21" i="110"/>
  <c r="M21" i="110"/>
  <c r="K22" i="110" l="1"/>
  <c r="L22" i="110"/>
  <c r="M22" i="110"/>
  <c r="J23" i="110"/>
  <c r="J34" i="110" l="1"/>
  <c r="L23" i="110"/>
  <c r="L34" i="110" s="1"/>
  <c r="M23" i="110"/>
  <c r="K23" i="110"/>
  <c r="K34" i="110" l="1"/>
</calcChain>
</file>

<file path=xl/sharedStrings.xml><?xml version="1.0" encoding="utf-8"?>
<sst xmlns="http://schemas.openxmlformats.org/spreadsheetml/2006/main" count="49" uniqueCount="19">
  <si>
    <t>Sr. No.</t>
  </si>
  <si>
    <t>Floor No.</t>
  </si>
  <si>
    <t>Total</t>
  </si>
  <si>
    <t xml:space="preserve">  Flat No.</t>
  </si>
  <si>
    <t>Comp.</t>
  </si>
  <si>
    <t xml:space="preserve">Total Area in 
Sq. Ft. 
</t>
  </si>
  <si>
    <t xml:space="preserve">As per RERA Carpet Area in 
Sq. Ft. 
</t>
  </si>
  <si>
    <r>
      <t xml:space="preserve">Fair Market Value                        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</si>
  <si>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Realizable Value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</si>
  <si>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theme="1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</si>
  <si>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theme="1"/>
        <rFont val="Rupee Foradian"/>
        <family val="2"/>
      </rPr>
      <t>`</t>
    </r>
  </si>
  <si>
    <t xml:space="preserve">As per Plan Balcony  Area in 
Sq. Ft. 
</t>
  </si>
  <si>
    <r>
      <t xml:space="preserve">  Carpet Rate per 
Sq. ft. on Total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</si>
  <si>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 xml:space="preserve">Built up Area in 
Sq. Ft. ( 10% ) 
</t>
  </si>
  <si>
    <t>FMV</t>
  </si>
  <si>
    <t>RV</t>
  </si>
  <si>
    <t>DV</t>
  </si>
  <si>
    <t>1BHK</t>
  </si>
  <si>
    <t>2BHK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</si>
</sst>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/>
    <xf numFmtId="1" fontId="0" fillId="0" borderId="0" xfId="0" applyNumberFormat="1"/>
    <xf numFmtId="43" fontId="0" fillId="0" borderId="0" xfId="0" applyNumberFormat="1"/>
    <xf numFmtId="43" fontId="1" fillId="0" borderId="0" xfId="3" applyFont="1"/>
    <xf numFmtId="43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3" xfId="2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2" borderId="0" xfId="0" applyFont="1" applyFill="1"/>
    <xf numFmtId="0" fontId="0" fillId="0" borderId="0" xfId="0" applyFont="1"/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top" wrapText="1"/>
    </xf>
    <xf numFmtId="1" fontId="0" fillId="0" borderId="0" xfId="0" applyNumberFormat="1" applyFont="1" applyFill="1"/>
    <xf numFmtId="1" fontId="0" fillId="0" borderId="0" xfId="0" applyNumberFormat="1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3" fontId="6" fillId="0" borderId="1" xfId="3" applyFont="1" applyFill="1" applyBorder="1" applyAlignment="1">
      <alignment vertical="center" wrapText="1"/>
    </xf>
    <xf numFmtId="43" fontId="7" fillId="0" borderId="3" xfId="3" applyFont="1" applyFill="1" applyBorder="1" applyAlignment="1">
      <alignment vertical="center" wrapText="1"/>
    </xf>
    <xf numFmtId="43" fontId="7" fillId="0" borderId="1" xfId="3" applyFont="1" applyFill="1" applyBorder="1" applyAlignment="1">
      <alignment vertical="center" wrapText="1"/>
    </xf>
    <xf numFmtId="43" fontId="0" fillId="0" borderId="0" xfId="3" applyFont="1" applyFill="1" applyAlignment="1"/>
    <xf numFmtId="0" fontId="0" fillId="0" borderId="0" xfId="0" applyFont="1" applyFill="1" applyAlignment="1"/>
    <xf numFmtId="0" fontId="0" fillId="0" borderId="0" xfId="0" applyAlignment="1"/>
    <xf numFmtId="1" fontId="0" fillId="0" borderId="0" xfId="0" applyNumberFormat="1" applyFont="1" applyFill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1" fontId="0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Font="1" applyFill="1" applyBorder="1"/>
    <xf numFmtId="43" fontId="3" fillId="0" borderId="0" xfId="0" applyNumberFormat="1" applyFont="1" applyBorder="1" applyAlignment="1"/>
    <xf numFmtId="43" fontId="3" fillId="0" borderId="0" xfId="0" applyNumberFormat="1" applyFont="1" applyFill="1" applyBorder="1"/>
    <xf numFmtId="43" fontId="3" fillId="0" borderId="0" xfId="3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602174</xdr:colOff>
      <xdr:row>30</xdr:row>
      <xdr:rowOff>18333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0000" cy="57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395959</xdr:colOff>
      <xdr:row>30</xdr:row>
      <xdr:rowOff>161190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76190" cy="58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152532</xdr:colOff>
      <xdr:row>31</xdr:row>
      <xdr:rowOff>18309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6667" cy="59238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568767</xdr:colOff>
      <xdr:row>30</xdr:row>
      <xdr:rowOff>65952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95238" cy="5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Normal="100" workbookViewId="0">
      <selection activeCell="O4" sqref="O4"/>
    </sheetView>
  </sheetViews>
  <sheetFormatPr defaultRowHeight="15" x14ac:dyDescent="0.25"/>
  <cols>
    <col min="1" max="1" width="4.7109375" style="15" customWidth="1"/>
    <col min="2" max="2" width="6.85546875" style="16" customWidth="1"/>
    <col min="3" max="3" width="7.140625" style="16" customWidth="1"/>
    <col min="4" max="4" width="9" style="16" customWidth="1"/>
    <col min="5" max="5" width="11.28515625" style="16" customWidth="1"/>
    <col min="6" max="6" width="6.85546875" style="16" customWidth="1"/>
    <col min="7" max="7" width="11.85546875" style="16" customWidth="1"/>
    <col min="8" max="8" width="11.7109375" style="17" customWidth="1"/>
    <col min="9" max="9" width="11.42578125" style="17" customWidth="1"/>
    <col min="10" max="10" width="17.28515625" style="38" customWidth="1"/>
    <col min="11" max="11" width="14" style="38" customWidth="1"/>
    <col min="12" max="12" width="15.140625" style="38" customWidth="1"/>
    <col min="13" max="13" width="8.42578125" style="30" customWidth="1"/>
    <col min="14" max="14" width="9.140625" style="1"/>
    <col min="15" max="15" width="15.140625" style="1" bestFit="1" customWidth="1"/>
    <col min="16" max="16" width="15.28515625" style="1" customWidth="1"/>
    <col min="17" max="17" width="10.85546875" style="1" customWidth="1"/>
    <col min="18" max="16384" width="9.140625" style="1"/>
  </cols>
  <sheetData>
    <row r="1" spans="1:17" ht="49.5" customHeight="1" x14ac:dyDescent="0.25">
      <c r="A1" s="6" t="s">
        <v>0</v>
      </c>
      <c r="B1" s="7" t="s">
        <v>3</v>
      </c>
      <c r="C1" s="7" t="s">
        <v>1</v>
      </c>
      <c r="D1" s="7" t="s">
        <v>4</v>
      </c>
      <c r="E1" s="8" t="s">
        <v>6</v>
      </c>
      <c r="F1" s="8" t="s">
        <v>11</v>
      </c>
      <c r="G1" s="12" t="s">
        <v>5</v>
      </c>
      <c r="H1" s="18" t="s">
        <v>13</v>
      </c>
      <c r="I1" s="18" t="s">
        <v>12</v>
      </c>
      <c r="J1" s="33" t="s">
        <v>7</v>
      </c>
      <c r="K1" s="33" t="s">
        <v>8</v>
      </c>
      <c r="L1" s="33" t="s">
        <v>9</v>
      </c>
      <c r="M1" s="18" t="s">
        <v>10</v>
      </c>
    </row>
    <row r="2" spans="1:17" x14ac:dyDescent="0.25">
      <c r="A2" s="9">
        <v>1</v>
      </c>
      <c r="B2" s="14">
        <v>101</v>
      </c>
      <c r="C2" s="10">
        <v>1</v>
      </c>
      <c r="D2" s="13" t="s">
        <v>17</v>
      </c>
      <c r="E2" s="13">
        <v>395</v>
      </c>
      <c r="F2" s="13">
        <v>33</v>
      </c>
      <c r="G2" s="13">
        <f t="shared" ref="G2:G33" si="0">E2+F2</f>
        <v>428</v>
      </c>
      <c r="H2" s="19">
        <f t="shared" ref="H2:H33" si="1">G2*1.1</f>
        <v>470.8</v>
      </c>
      <c r="I2" s="21">
        <v>5600</v>
      </c>
      <c r="J2" s="34">
        <f t="shared" ref="J2:J27" si="2">I2*G2</f>
        <v>2396800</v>
      </c>
      <c r="K2" s="34">
        <f t="shared" ref="K2:K5" si="3">J2*0.95</f>
        <v>2276960</v>
      </c>
      <c r="L2" s="34">
        <f t="shared" ref="L2:L5" si="4">J2*0.8</f>
        <v>1917440</v>
      </c>
      <c r="M2" s="22">
        <f t="shared" ref="M2:M5" si="5">MROUND((J2*0.025/12),500)</f>
        <v>5000</v>
      </c>
      <c r="O2" s="2"/>
      <c r="P2" s="3"/>
      <c r="Q2" s="3"/>
    </row>
    <row r="3" spans="1:17" x14ac:dyDescent="0.25">
      <c r="A3" s="9">
        <v>2</v>
      </c>
      <c r="B3" s="14">
        <v>102</v>
      </c>
      <c r="C3" s="10">
        <v>1</v>
      </c>
      <c r="D3" s="13" t="s">
        <v>17</v>
      </c>
      <c r="E3" s="13">
        <v>451</v>
      </c>
      <c r="F3" s="13">
        <v>57</v>
      </c>
      <c r="G3" s="13">
        <f t="shared" si="0"/>
        <v>508</v>
      </c>
      <c r="H3" s="19">
        <f t="shared" si="1"/>
        <v>558.80000000000007</v>
      </c>
      <c r="I3" s="21">
        <v>5600</v>
      </c>
      <c r="J3" s="34">
        <f t="shared" si="2"/>
        <v>2844800</v>
      </c>
      <c r="K3" s="34">
        <f t="shared" si="3"/>
        <v>2702560</v>
      </c>
      <c r="L3" s="34">
        <f t="shared" si="4"/>
        <v>2275840</v>
      </c>
      <c r="M3" s="22">
        <f t="shared" si="5"/>
        <v>6000</v>
      </c>
      <c r="O3" s="3"/>
      <c r="P3" s="3"/>
    </row>
    <row r="4" spans="1:17" x14ac:dyDescent="0.25">
      <c r="A4" s="9">
        <v>3</v>
      </c>
      <c r="B4" s="14">
        <v>103</v>
      </c>
      <c r="C4" s="10">
        <v>1</v>
      </c>
      <c r="D4" s="13" t="s">
        <v>18</v>
      </c>
      <c r="E4" s="13">
        <v>656</v>
      </c>
      <c r="F4" s="13">
        <v>202</v>
      </c>
      <c r="G4" s="13">
        <f t="shared" si="0"/>
        <v>858</v>
      </c>
      <c r="H4" s="19">
        <f t="shared" si="1"/>
        <v>943.80000000000007</v>
      </c>
      <c r="I4" s="21">
        <v>5600</v>
      </c>
      <c r="J4" s="34">
        <f t="shared" si="2"/>
        <v>4804800</v>
      </c>
      <c r="K4" s="34">
        <f t="shared" si="3"/>
        <v>4564560</v>
      </c>
      <c r="L4" s="34">
        <f t="shared" si="4"/>
        <v>3843840</v>
      </c>
      <c r="M4" s="22">
        <f t="shared" si="5"/>
        <v>10000</v>
      </c>
      <c r="O4" s="3"/>
      <c r="P4" s="3"/>
    </row>
    <row r="5" spans="1:17" x14ac:dyDescent="0.25">
      <c r="A5" s="9">
        <v>4</v>
      </c>
      <c r="B5" s="14">
        <v>104</v>
      </c>
      <c r="C5" s="10">
        <v>1</v>
      </c>
      <c r="D5" s="13" t="s">
        <v>17</v>
      </c>
      <c r="E5" s="13">
        <v>598</v>
      </c>
      <c r="F5" s="13">
        <v>94</v>
      </c>
      <c r="G5" s="13">
        <f t="shared" si="0"/>
        <v>692</v>
      </c>
      <c r="H5" s="19">
        <f t="shared" si="1"/>
        <v>761.2</v>
      </c>
      <c r="I5" s="21">
        <v>5600</v>
      </c>
      <c r="J5" s="34">
        <f t="shared" si="2"/>
        <v>3875200</v>
      </c>
      <c r="K5" s="34">
        <f t="shared" si="3"/>
        <v>3681440</v>
      </c>
      <c r="L5" s="34">
        <f t="shared" si="4"/>
        <v>3100160</v>
      </c>
      <c r="M5" s="22">
        <f t="shared" si="5"/>
        <v>8000</v>
      </c>
      <c r="O5" s="3"/>
      <c r="P5" s="3"/>
    </row>
    <row r="6" spans="1:17" x14ac:dyDescent="0.25">
      <c r="A6" s="9">
        <v>5</v>
      </c>
      <c r="B6" s="14">
        <v>105</v>
      </c>
      <c r="C6" s="10">
        <v>1</v>
      </c>
      <c r="D6" s="13" t="s">
        <v>17</v>
      </c>
      <c r="E6" s="13">
        <v>615</v>
      </c>
      <c r="F6" s="13">
        <v>94</v>
      </c>
      <c r="G6" s="13">
        <f t="shared" si="0"/>
        <v>709</v>
      </c>
      <c r="H6" s="19">
        <f t="shared" si="1"/>
        <v>779.90000000000009</v>
      </c>
      <c r="I6" s="21">
        <v>5600</v>
      </c>
      <c r="J6" s="34">
        <f t="shared" si="2"/>
        <v>3970400</v>
      </c>
      <c r="K6" s="34">
        <f t="shared" ref="K6:K27" si="6">J6*0.95</f>
        <v>3771880</v>
      </c>
      <c r="L6" s="34">
        <f t="shared" ref="L6:L27" si="7">J6*0.8</f>
        <v>3176320</v>
      </c>
      <c r="M6" s="22">
        <f t="shared" ref="M6:M27" si="8">MROUND((J6*0.025/12),500)</f>
        <v>8500</v>
      </c>
      <c r="O6" s="3"/>
      <c r="P6" s="3"/>
    </row>
    <row r="7" spans="1:17" x14ac:dyDescent="0.25">
      <c r="A7" s="9">
        <v>6</v>
      </c>
      <c r="B7" s="14">
        <v>106</v>
      </c>
      <c r="C7" s="10">
        <v>1</v>
      </c>
      <c r="D7" s="13" t="s">
        <v>18</v>
      </c>
      <c r="E7" s="13">
        <v>581</v>
      </c>
      <c r="F7" s="13">
        <v>115</v>
      </c>
      <c r="G7" s="13">
        <f t="shared" si="0"/>
        <v>696</v>
      </c>
      <c r="H7" s="19">
        <f t="shared" si="1"/>
        <v>765.6</v>
      </c>
      <c r="I7" s="21">
        <v>5600</v>
      </c>
      <c r="J7" s="34">
        <f t="shared" si="2"/>
        <v>3897600</v>
      </c>
      <c r="K7" s="34">
        <f t="shared" si="6"/>
        <v>3702720</v>
      </c>
      <c r="L7" s="34">
        <f t="shared" si="7"/>
        <v>3118080</v>
      </c>
      <c r="M7" s="22">
        <f t="shared" si="8"/>
        <v>8000</v>
      </c>
      <c r="O7" s="3"/>
      <c r="P7" s="3"/>
    </row>
    <row r="8" spans="1:17" x14ac:dyDescent="0.25">
      <c r="A8" s="9">
        <v>7</v>
      </c>
      <c r="B8" s="14">
        <v>107</v>
      </c>
      <c r="C8" s="10">
        <v>1</v>
      </c>
      <c r="D8" s="13" t="s">
        <v>18</v>
      </c>
      <c r="E8" s="13">
        <v>557</v>
      </c>
      <c r="F8" s="13">
        <v>48</v>
      </c>
      <c r="G8" s="13">
        <f t="shared" si="0"/>
        <v>605</v>
      </c>
      <c r="H8" s="19">
        <f t="shared" si="1"/>
        <v>665.5</v>
      </c>
      <c r="I8" s="21">
        <v>5600</v>
      </c>
      <c r="J8" s="34">
        <f t="shared" si="2"/>
        <v>3388000</v>
      </c>
      <c r="K8" s="34">
        <f t="shared" si="6"/>
        <v>3218600</v>
      </c>
      <c r="L8" s="34">
        <f t="shared" si="7"/>
        <v>2710400</v>
      </c>
      <c r="M8" s="22">
        <f t="shared" si="8"/>
        <v>7000</v>
      </c>
      <c r="O8" s="3"/>
      <c r="P8" s="3"/>
    </row>
    <row r="9" spans="1:17" x14ac:dyDescent="0.25">
      <c r="A9" s="9">
        <v>8</v>
      </c>
      <c r="B9" s="14">
        <v>108</v>
      </c>
      <c r="C9" s="10">
        <v>1</v>
      </c>
      <c r="D9" s="13" t="s">
        <v>17</v>
      </c>
      <c r="E9" s="13">
        <v>442</v>
      </c>
      <c r="F9" s="13">
        <v>72</v>
      </c>
      <c r="G9" s="13">
        <f t="shared" si="0"/>
        <v>514</v>
      </c>
      <c r="H9" s="19">
        <f t="shared" si="1"/>
        <v>565.40000000000009</v>
      </c>
      <c r="I9" s="21">
        <v>5600</v>
      </c>
      <c r="J9" s="34">
        <f t="shared" si="2"/>
        <v>2878400</v>
      </c>
      <c r="K9" s="34">
        <f t="shared" si="6"/>
        <v>2734480</v>
      </c>
      <c r="L9" s="34">
        <f t="shared" si="7"/>
        <v>2302720</v>
      </c>
      <c r="M9" s="22">
        <f t="shared" si="8"/>
        <v>6000</v>
      </c>
      <c r="O9" s="3"/>
      <c r="P9" s="3"/>
    </row>
    <row r="10" spans="1:17" x14ac:dyDescent="0.25">
      <c r="A10" s="9">
        <v>9</v>
      </c>
      <c r="B10" s="14">
        <v>201</v>
      </c>
      <c r="C10" s="10">
        <v>2</v>
      </c>
      <c r="D10" s="13" t="s">
        <v>17</v>
      </c>
      <c r="E10" s="13">
        <v>395</v>
      </c>
      <c r="F10" s="13">
        <v>33</v>
      </c>
      <c r="G10" s="13">
        <f t="shared" si="0"/>
        <v>428</v>
      </c>
      <c r="H10" s="19">
        <f t="shared" si="1"/>
        <v>470.8</v>
      </c>
      <c r="I10" s="21">
        <v>5600</v>
      </c>
      <c r="J10" s="34">
        <f t="shared" si="2"/>
        <v>2396800</v>
      </c>
      <c r="K10" s="34">
        <f t="shared" si="6"/>
        <v>2276960</v>
      </c>
      <c r="L10" s="34">
        <f t="shared" si="7"/>
        <v>1917440</v>
      </c>
      <c r="M10" s="22">
        <f t="shared" si="8"/>
        <v>5000</v>
      </c>
      <c r="O10" s="3"/>
      <c r="P10" s="3"/>
    </row>
    <row r="11" spans="1:17" x14ac:dyDescent="0.25">
      <c r="A11" s="9">
        <v>10</v>
      </c>
      <c r="B11" s="14">
        <v>202</v>
      </c>
      <c r="C11" s="10">
        <v>2</v>
      </c>
      <c r="D11" s="13" t="s">
        <v>17</v>
      </c>
      <c r="E11" s="13">
        <v>451</v>
      </c>
      <c r="F11" s="13">
        <v>57</v>
      </c>
      <c r="G11" s="13">
        <f t="shared" si="0"/>
        <v>508</v>
      </c>
      <c r="H11" s="19">
        <f t="shared" si="1"/>
        <v>558.80000000000007</v>
      </c>
      <c r="I11" s="21">
        <v>5600</v>
      </c>
      <c r="J11" s="34">
        <f t="shared" si="2"/>
        <v>2844800</v>
      </c>
      <c r="K11" s="34">
        <f t="shared" si="6"/>
        <v>2702560</v>
      </c>
      <c r="L11" s="34">
        <f t="shared" si="7"/>
        <v>2275840</v>
      </c>
      <c r="M11" s="22">
        <f t="shared" si="8"/>
        <v>6000</v>
      </c>
      <c r="O11" s="3"/>
      <c r="P11" s="3"/>
    </row>
    <row r="12" spans="1:17" x14ac:dyDescent="0.25">
      <c r="A12" s="9">
        <v>11</v>
      </c>
      <c r="B12" s="14">
        <v>203</v>
      </c>
      <c r="C12" s="10">
        <v>2</v>
      </c>
      <c r="D12" s="13" t="s">
        <v>18</v>
      </c>
      <c r="E12" s="13">
        <v>656</v>
      </c>
      <c r="F12" s="13">
        <v>202</v>
      </c>
      <c r="G12" s="13">
        <f t="shared" si="0"/>
        <v>858</v>
      </c>
      <c r="H12" s="19">
        <f t="shared" si="1"/>
        <v>943.80000000000007</v>
      </c>
      <c r="I12" s="21">
        <v>5600</v>
      </c>
      <c r="J12" s="34">
        <f t="shared" si="2"/>
        <v>4804800</v>
      </c>
      <c r="K12" s="34">
        <f t="shared" si="6"/>
        <v>4564560</v>
      </c>
      <c r="L12" s="34">
        <f t="shared" si="7"/>
        <v>3843840</v>
      </c>
      <c r="M12" s="22">
        <f t="shared" si="8"/>
        <v>10000</v>
      </c>
      <c r="O12" s="3"/>
      <c r="P12" s="3"/>
    </row>
    <row r="13" spans="1:17" x14ac:dyDescent="0.25">
      <c r="A13" s="9">
        <v>12</v>
      </c>
      <c r="B13" s="14">
        <v>204</v>
      </c>
      <c r="C13" s="10">
        <v>2</v>
      </c>
      <c r="D13" s="13" t="s">
        <v>17</v>
      </c>
      <c r="E13" s="13">
        <v>598</v>
      </c>
      <c r="F13" s="13">
        <v>94</v>
      </c>
      <c r="G13" s="13">
        <f t="shared" si="0"/>
        <v>692</v>
      </c>
      <c r="H13" s="19">
        <f t="shared" si="1"/>
        <v>761.2</v>
      </c>
      <c r="I13" s="21">
        <v>5600</v>
      </c>
      <c r="J13" s="34">
        <f t="shared" si="2"/>
        <v>3875200</v>
      </c>
      <c r="K13" s="34">
        <f t="shared" si="6"/>
        <v>3681440</v>
      </c>
      <c r="L13" s="34">
        <f t="shared" si="7"/>
        <v>3100160</v>
      </c>
      <c r="M13" s="22">
        <f t="shared" si="8"/>
        <v>8000</v>
      </c>
      <c r="O13" s="3"/>
      <c r="P13" s="3"/>
    </row>
    <row r="14" spans="1:17" x14ac:dyDescent="0.25">
      <c r="A14" s="9">
        <v>13</v>
      </c>
      <c r="B14" s="14">
        <v>205</v>
      </c>
      <c r="C14" s="10">
        <v>2</v>
      </c>
      <c r="D14" s="13" t="s">
        <v>17</v>
      </c>
      <c r="E14" s="13">
        <v>615</v>
      </c>
      <c r="F14" s="13">
        <v>94</v>
      </c>
      <c r="G14" s="13">
        <f t="shared" si="0"/>
        <v>709</v>
      </c>
      <c r="H14" s="19">
        <f t="shared" si="1"/>
        <v>779.90000000000009</v>
      </c>
      <c r="I14" s="21">
        <v>5600</v>
      </c>
      <c r="J14" s="34">
        <f t="shared" si="2"/>
        <v>3970400</v>
      </c>
      <c r="K14" s="34">
        <f t="shared" si="6"/>
        <v>3771880</v>
      </c>
      <c r="L14" s="34">
        <f t="shared" si="7"/>
        <v>3176320</v>
      </c>
      <c r="M14" s="22">
        <f t="shared" si="8"/>
        <v>8500</v>
      </c>
      <c r="O14" s="3"/>
      <c r="P14" s="3"/>
    </row>
    <row r="15" spans="1:17" x14ac:dyDescent="0.25">
      <c r="A15" s="9">
        <v>14</v>
      </c>
      <c r="B15" s="14">
        <v>206</v>
      </c>
      <c r="C15" s="10">
        <v>2</v>
      </c>
      <c r="D15" s="13" t="s">
        <v>18</v>
      </c>
      <c r="E15" s="13">
        <v>581</v>
      </c>
      <c r="F15" s="13">
        <v>115</v>
      </c>
      <c r="G15" s="13">
        <f t="shared" si="0"/>
        <v>696</v>
      </c>
      <c r="H15" s="19">
        <f t="shared" si="1"/>
        <v>765.6</v>
      </c>
      <c r="I15" s="21">
        <v>5600</v>
      </c>
      <c r="J15" s="34">
        <f t="shared" si="2"/>
        <v>3897600</v>
      </c>
      <c r="K15" s="34">
        <f t="shared" si="6"/>
        <v>3702720</v>
      </c>
      <c r="L15" s="34">
        <f t="shared" si="7"/>
        <v>3118080</v>
      </c>
      <c r="M15" s="22">
        <f t="shared" si="8"/>
        <v>8000</v>
      </c>
      <c r="O15" s="4"/>
    </row>
    <row r="16" spans="1:17" x14ac:dyDescent="0.25">
      <c r="A16" s="9">
        <v>15</v>
      </c>
      <c r="B16" s="14">
        <v>207</v>
      </c>
      <c r="C16" s="10">
        <v>2</v>
      </c>
      <c r="D16" s="13" t="s">
        <v>18</v>
      </c>
      <c r="E16" s="13">
        <v>557</v>
      </c>
      <c r="F16" s="13">
        <v>48</v>
      </c>
      <c r="G16" s="13">
        <f t="shared" si="0"/>
        <v>605</v>
      </c>
      <c r="H16" s="19">
        <f t="shared" si="1"/>
        <v>665.5</v>
      </c>
      <c r="I16" s="21">
        <v>5600</v>
      </c>
      <c r="J16" s="34">
        <f t="shared" si="2"/>
        <v>3388000</v>
      </c>
      <c r="K16" s="34">
        <f t="shared" si="6"/>
        <v>3218600</v>
      </c>
      <c r="L16" s="34">
        <f t="shared" si="7"/>
        <v>2710400</v>
      </c>
      <c r="M16" s="22">
        <f t="shared" si="8"/>
        <v>7000</v>
      </c>
      <c r="O16" s="5"/>
    </row>
    <row r="17" spans="1:13" x14ac:dyDescent="0.25">
      <c r="A17" s="9">
        <v>16</v>
      </c>
      <c r="B17" s="14">
        <v>208</v>
      </c>
      <c r="C17" s="10">
        <v>2</v>
      </c>
      <c r="D17" s="13" t="s">
        <v>17</v>
      </c>
      <c r="E17" s="13">
        <v>442</v>
      </c>
      <c r="F17" s="13">
        <v>72</v>
      </c>
      <c r="G17" s="13">
        <f t="shared" si="0"/>
        <v>514</v>
      </c>
      <c r="H17" s="19">
        <f t="shared" si="1"/>
        <v>565.40000000000009</v>
      </c>
      <c r="I17" s="21">
        <v>5600</v>
      </c>
      <c r="J17" s="34">
        <f t="shared" si="2"/>
        <v>2878400</v>
      </c>
      <c r="K17" s="34">
        <f t="shared" si="6"/>
        <v>2734480</v>
      </c>
      <c r="L17" s="34">
        <f t="shared" si="7"/>
        <v>2302720</v>
      </c>
      <c r="M17" s="22">
        <f t="shared" si="8"/>
        <v>6000</v>
      </c>
    </row>
    <row r="18" spans="1:13" x14ac:dyDescent="0.25">
      <c r="A18" s="9">
        <v>17</v>
      </c>
      <c r="B18" s="14">
        <v>301</v>
      </c>
      <c r="C18" s="10">
        <v>3</v>
      </c>
      <c r="D18" s="13" t="s">
        <v>17</v>
      </c>
      <c r="E18" s="13">
        <v>395</v>
      </c>
      <c r="F18" s="13">
        <v>33</v>
      </c>
      <c r="G18" s="13">
        <f t="shared" si="0"/>
        <v>428</v>
      </c>
      <c r="H18" s="19">
        <f t="shared" si="1"/>
        <v>470.8</v>
      </c>
      <c r="I18" s="21">
        <v>5600</v>
      </c>
      <c r="J18" s="34">
        <f t="shared" si="2"/>
        <v>2396800</v>
      </c>
      <c r="K18" s="34">
        <f t="shared" si="6"/>
        <v>2276960</v>
      </c>
      <c r="L18" s="34">
        <f t="shared" si="7"/>
        <v>1917440</v>
      </c>
      <c r="M18" s="22">
        <f t="shared" si="8"/>
        <v>5000</v>
      </c>
    </row>
    <row r="19" spans="1:13" x14ac:dyDescent="0.25">
      <c r="A19" s="9">
        <v>18</v>
      </c>
      <c r="B19" s="14">
        <v>302</v>
      </c>
      <c r="C19" s="10">
        <v>3</v>
      </c>
      <c r="D19" s="13" t="s">
        <v>17</v>
      </c>
      <c r="E19" s="13">
        <v>451</v>
      </c>
      <c r="F19" s="13">
        <v>57</v>
      </c>
      <c r="G19" s="13">
        <f t="shared" si="0"/>
        <v>508</v>
      </c>
      <c r="H19" s="19">
        <f t="shared" si="1"/>
        <v>558.80000000000007</v>
      </c>
      <c r="I19" s="21">
        <v>5600</v>
      </c>
      <c r="J19" s="34">
        <f t="shared" si="2"/>
        <v>2844800</v>
      </c>
      <c r="K19" s="34">
        <f t="shared" si="6"/>
        <v>2702560</v>
      </c>
      <c r="L19" s="34">
        <f t="shared" si="7"/>
        <v>2275840</v>
      </c>
      <c r="M19" s="22">
        <f t="shared" si="8"/>
        <v>6000</v>
      </c>
    </row>
    <row r="20" spans="1:13" x14ac:dyDescent="0.25">
      <c r="A20" s="9">
        <v>19</v>
      </c>
      <c r="B20" s="14">
        <v>303</v>
      </c>
      <c r="C20" s="10">
        <v>3</v>
      </c>
      <c r="D20" s="13" t="s">
        <v>18</v>
      </c>
      <c r="E20" s="13">
        <v>656</v>
      </c>
      <c r="F20" s="13">
        <v>202</v>
      </c>
      <c r="G20" s="13">
        <f t="shared" si="0"/>
        <v>858</v>
      </c>
      <c r="H20" s="19">
        <f t="shared" si="1"/>
        <v>943.80000000000007</v>
      </c>
      <c r="I20" s="21">
        <v>5600</v>
      </c>
      <c r="J20" s="34">
        <f t="shared" si="2"/>
        <v>4804800</v>
      </c>
      <c r="K20" s="34">
        <f t="shared" si="6"/>
        <v>4564560</v>
      </c>
      <c r="L20" s="34">
        <f t="shared" si="7"/>
        <v>3843840</v>
      </c>
      <c r="M20" s="22">
        <f t="shared" si="8"/>
        <v>10000</v>
      </c>
    </row>
    <row r="21" spans="1:13" x14ac:dyDescent="0.25">
      <c r="A21" s="9">
        <v>20</v>
      </c>
      <c r="B21" s="14">
        <v>304</v>
      </c>
      <c r="C21" s="10">
        <v>3</v>
      </c>
      <c r="D21" s="13" t="s">
        <v>17</v>
      </c>
      <c r="E21" s="13">
        <v>598</v>
      </c>
      <c r="F21" s="13">
        <v>94</v>
      </c>
      <c r="G21" s="13">
        <f t="shared" si="0"/>
        <v>692</v>
      </c>
      <c r="H21" s="19">
        <f t="shared" si="1"/>
        <v>761.2</v>
      </c>
      <c r="I21" s="21">
        <v>5600</v>
      </c>
      <c r="J21" s="34">
        <f t="shared" si="2"/>
        <v>3875200</v>
      </c>
      <c r="K21" s="34">
        <f t="shared" si="6"/>
        <v>3681440</v>
      </c>
      <c r="L21" s="34">
        <f t="shared" si="7"/>
        <v>3100160</v>
      </c>
      <c r="M21" s="22">
        <f t="shared" si="8"/>
        <v>8000</v>
      </c>
    </row>
    <row r="22" spans="1:13" x14ac:dyDescent="0.25">
      <c r="A22" s="9">
        <v>21</v>
      </c>
      <c r="B22" s="14">
        <v>305</v>
      </c>
      <c r="C22" s="10">
        <v>3</v>
      </c>
      <c r="D22" s="13" t="s">
        <v>17</v>
      </c>
      <c r="E22" s="13">
        <v>615</v>
      </c>
      <c r="F22" s="13">
        <v>94</v>
      </c>
      <c r="G22" s="13">
        <f t="shared" si="0"/>
        <v>709</v>
      </c>
      <c r="H22" s="19">
        <f t="shared" si="1"/>
        <v>779.90000000000009</v>
      </c>
      <c r="I22" s="21">
        <v>5600</v>
      </c>
      <c r="J22" s="34">
        <f t="shared" si="2"/>
        <v>3970400</v>
      </c>
      <c r="K22" s="34">
        <f t="shared" si="6"/>
        <v>3771880</v>
      </c>
      <c r="L22" s="34">
        <f t="shared" si="7"/>
        <v>3176320</v>
      </c>
      <c r="M22" s="22">
        <f t="shared" si="8"/>
        <v>8500</v>
      </c>
    </row>
    <row r="23" spans="1:13" x14ac:dyDescent="0.25">
      <c r="A23" s="9">
        <v>22</v>
      </c>
      <c r="B23" s="14">
        <v>306</v>
      </c>
      <c r="C23" s="10">
        <v>3</v>
      </c>
      <c r="D23" s="13" t="s">
        <v>18</v>
      </c>
      <c r="E23" s="13">
        <v>581</v>
      </c>
      <c r="F23" s="13">
        <v>115</v>
      </c>
      <c r="G23" s="13">
        <f t="shared" si="0"/>
        <v>696</v>
      </c>
      <c r="H23" s="19">
        <f t="shared" si="1"/>
        <v>765.6</v>
      </c>
      <c r="I23" s="21">
        <v>5600</v>
      </c>
      <c r="J23" s="34">
        <f t="shared" si="2"/>
        <v>3897600</v>
      </c>
      <c r="K23" s="34">
        <f t="shared" si="6"/>
        <v>3702720</v>
      </c>
      <c r="L23" s="34">
        <f t="shared" si="7"/>
        <v>3118080</v>
      </c>
      <c r="M23" s="22">
        <f t="shared" si="8"/>
        <v>8000</v>
      </c>
    </row>
    <row r="24" spans="1:13" x14ac:dyDescent="0.25">
      <c r="A24" s="9">
        <v>23</v>
      </c>
      <c r="B24" s="14">
        <v>307</v>
      </c>
      <c r="C24" s="10">
        <v>3</v>
      </c>
      <c r="D24" s="13" t="s">
        <v>18</v>
      </c>
      <c r="E24" s="13">
        <v>557</v>
      </c>
      <c r="F24" s="13">
        <v>48</v>
      </c>
      <c r="G24" s="13">
        <f t="shared" si="0"/>
        <v>605</v>
      </c>
      <c r="H24" s="19">
        <f t="shared" si="1"/>
        <v>665.5</v>
      </c>
      <c r="I24" s="21">
        <v>5600</v>
      </c>
      <c r="J24" s="34">
        <f t="shared" si="2"/>
        <v>3388000</v>
      </c>
      <c r="K24" s="34">
        <f t="shared" si="6"/>
        <v>3218600</v>
      </c>
      <c r="L24" s="34">
        <f t="shared" si="7"/>
        <v>2710400</v>
      </c>
      <c r="M24" s="22">
        <f t="shared" si="8"/>
        <v>7000</v>
      </c>
    </row>
    <row r="25" spans="1:13" x14ac:dyDescent="0.25">
      <c r="A25" s="9">
        <v>24</v>
      </c>
      <c r="B25" s="14">
        <v>308</v>
      </c>
      <c r="C25" s="10">
        <v>3</v>
      </c>
      <c r="D25" s="13" t="s">
        <v>17</v>
      </c>
      <c r="E25" s="13">
        <v>442</v>
      </c>
      <c r="F25" s="13">
        <v>72</v>
      </c>
      <c r="G25" s="13">
        <f t="shared" si="0"/>
        <v>514</v>
      </c>
      <c r="H25" s="19">
        <f t="shared" si="1"/>
        <v>565.40000000000009</v>
      </c>
      <c r="I25" s="21">
        <v>5600</v>
      </c>
      <c r="J25" s="34">
        <f t="shared" si="2"/>
        <v>2878400</v>
      </c>
      <c r="K25" s="34">
        <f t="shared" si="6"/>
        <v>2734480</v>
      </c>
      <c r="L25" s="34">
        <f t="shared" si="7"/>
        <v>2302720</v>
      </c>
      <c r="M25" s="22">
        <f t="shared" si="8"/>
        <v>6000</v>
      </c>
    </row>
    <row r="26" spans="1:13" x14ac:dyDescent="0.25">
      <c r="A26" s="9">
        <v>25</v>
      </c>
      <c r="B26" s="9">
        <v>401</v>
      </c>
      <c r="C26" s="10">
        <v>4</v>
      </c>
      <c r="D26" s="13" t="s">
        <v>17</v>
      </c>
      <c r="E26" s="13">
        <v>395</v>
      </c>
      <c r="F26" s="13">
        <v>33</v>
      </c>
      <c r="G26" s="13">
        <f t="shared" si="0"/>
        <v>428</v>
      </c>
      <c r="H26" s="19">
        <f t="shared" si="1"/>
        <v>470.8</v>
      </c>
      <c r="I26" s="21">
        <v>5600</v>
      </c>
      <c r="J26" s="34">
        <f t="shared" si="2"/>
        <v>2396800</v>
      </c>
      <c r="K26" s="34">
        <f t="shared" si="6"/>
        <v>2276960</v>
      </c>
      <c r="L26" s="34">
        <f t="shared" si="7"/>
        <v>1917440</v>
      </c>
      <c r="M26" s="22">
        <f t="shared" si="8"/>
        <v>5000</v>
      </c>
    </row>
    <row r="27" spans="1:13" x14ac:dyDescent="0.25">
      <c r="A27" s="9">
        <v>26</v>
      </c>
      <c r="B27" s="9">
        <v>402</v>
      </c>
      <c r="C27" s="10">
        <v>4</v>
      </c>
      <c r="D27" s="13" t="s">
        <v>17</v>
      </c>
      <c r="E27" s="13">
        <v>451</v>
      </c>
      <c r="F27" s="13">
        <v>57</v>
      </c>
      <c r="G27" s="13">
        <f t="shared" si="0"/>
        <v>508</v>
      </c>
      <c r="H27" s="19">
        <f t="shared" si="1"/>
        <v>558.80000000000007</v>
      </c>
      <c r="I27" s="21">
        <v>5600</v>
      </c>
      <c r="J27" s="34">
        <f t="shared" si="2"/>
        <v>2844800</v>
      </c>
      <c r="K27" s="34">
        <f t="shared" si="6"/>
        <v>2702560</v>
      </c>
      <c r="L27" s="34">
        <f t="shared" si="7"/>
        <v>2275840</v>
      </c>
      <c r="M27" s="22">
        <f t="shared" si="8"/>
        <v>6000</v>
      </c>
    </row>
    <row r="28" spans="1:13" x14ac:dyDescent="0.25">
      <c r="A28" s="9">
        <v>27</v>
      </c>
      <c r="B28" s="9">
        <v>403</v>
      </c>
      <c r="C28" s="10">
        <v>4</v>
      </c>
      <c r="D28" s="13" t="s">
        <v>18</v>
      </c>
      <c r="E28" s="13">
        <v>656</v>
      </c>
      <c r="F28" s="13">
        <v>202</v>
      </c>
      <c r="G28" s="13">
        <f t="shared" si="0"/>
        <v>858</v>
      </c>
      <c r="H28" s="19">
        <f t="shared" si="1"/>
        <v>943.80000000000007</v>
      </c>
      <c r="I28" s="21">
        <v>5600</v>
      </c>
      <c r="J28" s="34">
        <f t="shared" ref="J28:J33" si="9">I28*G28</f>
        <v>4804800</v>
      </c>
      <c r="K28" s="34">
        <f t="shared" ref="K28:K33" si="10">J28*0.95</f>
        <v>4564560</v>
      </c>
      <c r="L28" s="34">
        <f t="shared" ref="L28:L33" si="11">J28*0.8</f>
        <v>3843840</v>
      </c>
      <c r="M28" s="22">
        <f t="shared" ref="M28:M33" si="12">MROUND((J28*0.025/12),500)</f>
        <v>10000</v>
      </c>
    </row>
    <row r="29" spans="1:13" x14ac:dyDescent="0.25">
      <c r="A29" s="9">
        <v>28</v>
      </c>
      <c r="B29" s="9">
        <v>404</v>
      </c>
      <c r="C29" s="10">
        <v>4</v>
      </c>
      <c r="D29" s="13" t="s">
        <v>17</v>
      </c>
      <c r="E29" s="13">
        <v>598</v>
      </c>
      <c r="F29" s="13">
        <v>94</v>
      </c>
      <c r="G29" s="13">
        <f t="shared" si="0"/>
        <v>692</v>
      </c>
      <c r="H29" s="19">
        <f t="shared" si="1"/>
        <v>761.2</v>
      </c>
      <c r="I29" s="21">
        <v>5600</v>
      </c>
      <c r="J29" s="34">
        <f t="shared" si="9"/>
        <v>3875200</v>
      </c>
      <c r="K29" s="34">
        <f t="shared" si="10"/>
        <v>3681440</v>
      </c>
      <c r="L29" s="34">
        <f t="shared" si="11"/>
        <v>3100160</v>
      </c>
      <c r="M29" s="22">
        <f t="shared" si="12"/>
        <v>8000</v>
      </c>
    </row>
    <row r="30" spans="1:13" x14ac:dyDescent="0.25">
      <c r="A30" s="9">
        <v>29</v>
      </c>
      <c r="B30" s="9">
        <v>405</v>
      </c>
      <c r="C30" s="10">
        <v>4</v>
      </c>
      <c r="D30" s="13" t="s">
        <v>17</v>
      </c>
      <c r="E30" s="13">
        <v>615</v>
      </c>
      <c r="F30" s="13">
        <v>94</v>
      </c>
      <c r="G30" s="13">
        <f t="shared" si="0"/>
        <v>709</v>
      </c>
      <c r="H30" s="19">
        <f t="shared" si="1"/>
        <v>779.90000000000009</v>
      </c>
      <c r="I30" s="21">
        <v>5600</v>
      </c>
      <c r="J30" s="34">
        <f t="shared" si="9"/>
        <v>3970400</v>
      </c>
      <c r="K30" s="34">
        <f t="shared" si="10"/>
        <v>3771880</v>
      </c>
      <c r="L30" s="34">
        <f t="shared" si="11"/>
        <v>3176320</v>
      </c>
      <c r="M30" s="22">
        <f t="shared" si="12"/>
        <v>8500</v>
      </c>
    </row>
    <row r="31" spans="1:13" x14ac:dyDescent="0.25">
      <c r="A31" s="9">
        <v>30</v>
      </c>
      <c r="B31" s="9">
        <v>406</v>
      </c>
      <c r="C31" s="10">
        <v>4</v>
      </c>
      <c r="D31" s="13" t="s">
        <v>18</v>
      </c>
      <c r="E31" s="13">
        <v>581</v>
      </c>
      <c r="F31" s="13">
        <v>115</v>
      </c>
      <c r="G31" s="13">
        <f t="shared" si="0"/>
        <v>696</v>
      </c>
      <c r="H31" s="19">
        <f t="shared" si="1"/>
        <v>765.6</v>
      </c>
      <c r="I31" s="21">
        <v>5600</v>
      </c>
      <c r="J31" s="34">
        <f t="shared" si="9"/>
        <v>3897600</v>
      </c>
      <c r="K31" s="34">
        <f t="shared" si="10"/>
        <v>3702720</v>
      </c>
      <c r="L31" s="34">
        <f t="shared" si="11"/>
        <v>3118080</v>
      </c>
      <c r="M31" s="22">
        <f t="shared" si="12"/>
        <v>8000</v>
      </c>
    </row>
    <row r="32" spans="1:13" x14ac:dyDescent="0.25">
      <c r="A32" s="9">
        <v>31</v>
      </c>
      <c r="B32" s="9">
        <v>407</v>
      </c>
      <c r="C32" s="10">
        <v>4</v>
      </c>
      <c r="D32" s="13" t="s">
        <v>18</v>
      </c>
      <c r="E32" s="13">
        <v>557</v>
      </c>
      <c r="F32" s="13">
        <v>48</v>
      </c>
      <c r="G32" s="13">
        <f t="shared" si="0"/>
        <v>605</v>
      </c>
      <c r="H32" s="19">
        <f t="shared" si="1"/>
        <v>665.5</v>
      </c>
      <c r="I32" s="21">
        <v>5600</v>
      </c>
      <c r="J32" s="34">
        <f t="shared" si="9"/>
        <v>3388000</v>
      </c>
      <c r="K32" s="34">
        <f t="shared" si="10"/>
        <v>3218600</v>
      </c>
      <c r="L32" s="34">
        <f t="shared" si="11"/>
        <v>2710400</v>
      </c>
      <c r="M32" s="22">
        <f t="shared" si="12"/>
        <v>7000</v>
      </c>
    </row>
    <row r="33" spans="1:13" x14ac:dyDescent="0.25">
      <c r="A33" s="9">
        <v>32</v>
      </c>
      <c r="B33" s="9">
        <v>408</v>
      </c>
      <c r="C33" s="10">
        <v>4</v>
      </c>
      <c r="D33" s="13" t="s">
        <v>17</v>
      </c>
      <c r="E33" s="13">
        <v>442</v>
      </c>
      <c r="F33" s="13">
        <v>72</v>
      </c>
      <c r="G33" s="13">
        <f t="shared" si="0"/>
        <v>514</v>
      </c>
      <c r="H33" s="19">
        <f t="shared" si="1"/>
        <v>565.40000000000009</v>
      </c>
      <c r="I33" s="21">
        <v>5600</v>
      </c>
      <c r="J33" s="34">
        <f t="shared" si="9"/>
        <v>2878400</v>
      </c>
      <c r="K33" s="34">
        <f t="shared" si="10"/>
        <v>2734480</v>
      </c>
      <c r="L33" s="34">
        <f t="shared" si="11"/>
        <v>2302720</v>
      </c>
      <c r="M33" s="22">
        <f t="shared" si="12"/>
        <v>6000</v>
      </c>
    </row>
    <row r="34" spans="1:13" ht="16.5" x14ac:dyDescent="0.3">
      <c r="A34" s="59" t="s">
        <v>2</v>
      </c>
      <c r="B34" s="60"/>
      <c r="C34" s="60"/>
      <c r="D34" s="58"/>
      <c r="E34" s="20"/>
      <c r="F34" s="20"/>
      <c r="G34" s="20">
        <f>SUM(G2:G33)</f>
        <v>20040</v>
      </c>
      <c r="H34" s="20">
        <f>SUM(H2:H33)</f>
        <v>22044</v>
      </c>
      <c r="I34" s="21">
        <v>5600</v>
      </c>
      <c r="J34" s="35">
        <f>SUM(J2:J33)</f>
        <v>112224000</v>
      </c>
      <c r="K34" s="36">
        <f>SUM(K2:K33)</f>
        <v>106612800</v>
      </c>
      <c r="L34" s="36">
        <f>SUM(L2:L33)</f>
        <v>89779200</v>
      </c>
      <c r="M34" s="11"/>
    </row>
    <row r="35" spans="1:13" x14ac:dyDescent="0.25">
      <c r="G35" s="43"/>
      <c r="H35" s="27"/>
      <c r="J35" s="37"/>
    </row>
    <row r="36" spans="1:13" ht="16.5" x14ac:dyDescent="0.3">
      <c r="F36" s="44"/>
      <c r="G36" s="52"/>
      <c r="I36" s="53" t="s">
        <v>14</v>
      </c>
      <c r="J36" s="57"/>
    </row>
    <row r="37" spans="1:13" ht="16.5" x14ac:dyDescent="0.3">
      <c r="F37" s="44"/>
      <c r="G37" s="46"/>
      <c r="I37" s="54" t="s">
        <v>15</v>
      </c>
      <c r="J37" s="56"/>
    </row>
    <row r="38" spans="1:13" ht="16.5" x14ac:dyDescent="0.3">
      <c r="C38" s="25"/>
      <c r="D38" s="28"/>
      <c r="E38" s="28"/>
      <c r="F38" s="47"/>
      <c r="G38" s="47"/>
      <c r="I38" s="53" t="s">
        <v>16</v>
      </c>
      <c r="J38" s="55"/>
      <c r="K38" s="1"/>
      <c r="L38" s="1"/>
      <c r="M38" s="1"/>
    </row>
    <row r="39" spans="1:13" x14ac:dyDescent="0.25">
      <c r="C39" s="25"/>
      <c r="D39" s="25"/>
      <c r="E39" s="26"/>
      <c r="F39" s="49"/>
      <c r="G39" s="50"/>
      <c r="H39" s="51"/>
      <c r="I39" s="45"/>
      <c r="J39" s="48"/>
      <c r="K39" s="1"/>
      <c r="L39" s="1"/>
      <c r="M39" s="1"/>
    </row>
    <row r="40" spans="1:13" x14ac:dyDescent="0.25">
      <c r="C40" s="42"/>
      <c r="D40" s="25"/>
      <c r="E40" s="26"/>
      <c r="F40" s="25"/>
      <c r="G40" s="26"/>
      <c r="H40" s="32"/>
      <c r="J40" s="41"/>
      <c r="K40" s="1"/>
      <c r="L40" s="1"/>
      <c r="M40" s="1"/>
    </row>
    <row r="41" spans="1:13" x14ac:dyDescent="0.25">
      <c r="C41" s="42"/>
      <c r="D41" s="25"/>
      <c r="E41" s="26"/>
      <c r="F41" s="25"/>
      <c r="G41" s="26"/>
      <c r="H41" s="32"/>
      <c r="J41" s="41"/>
      <c r="K41" s="1"/>
      <c r="L41" s="1"/>
      <c r="M41" s="1"/>
    </row>
    <row r="42" spans="1:13" x14ac:dyDescent="0.25">
      <c r="G42" s="17"/>
      <c r="J42" s="41"/>
      <c r="K42" s="1"/>
      <c r="L42" s="1"/>
      <c r="M42" s="1"/>
    </row>
    <row r="43" spans="1:13" x14ac:dyDescent="0.25">
      <c r="E43" s="24"/>
      <c r="G43" s="17"/>
      <c r="I43" s="1"/>
      <c r="J43" s="39"/>
      <c r="K43" s="39"/>
      <c r="L43" s="39"/>
      <c r="M43" s="41"/>
    </row>
    <row r="44" spans="1:13" x14ac:dyDescent="0.25">
      <c r="D44" s="28"/>
      <c r="E44" s="28"/>
      <c r="F44" s="28"/>
      <c r="G44" s="28"/>
      <c r="H44" s="29"/>
      <c r="I44" s="1"/>
      <c r="J44" s="39"/>
      <c r="K44" s="39"/>
      <c r="L44" s="39"/>
      <c r="M44" s="41"/>
    </row>
    <row r="45" spans="1:13" x14ac:dyDescent="0.25">
      <c r="D45" s="25"/>
      <c r="E45" s="26"/>
      <c r="F45" s="25"/>
      <c r="G45" s="26"/>
      <c r="H45" s="30"/>
      <c r="I45" s="29"/>
      <c r="J45" s="29"/>
      <c r="K45" s="28"/>
      <c r="L45" s="39"/>
      <c r="M45" s="41"/>
    </row>
    <row r="46" spans="1:13" x14ac:dyDescent="0.25">
      <c r="D46" s="25"/>
      <c r="E46" s="26"/>
      <c r="F46" s="25"/>
      <c r="G46" s="26"/>
      <c r="H46" s="30"/>
      <c r="I46" s="31"/>
      <c r="J46" s="32"/>
      <c r="K46" s="32"/>
      <c r="L46" s="39"/>
      <c r="M46" s="41"/>
    </row>
    <row r="47" spans="1:13" x14ac:dyDescent="0.25">
      <c r="D47" s="25"/>
      <c r="E47" s="26"/>
      <c r="F47" s="25"/>
      <c r="G47" s="26"/>
      <c r="H47" s="25"/>
      <c r="I47" s="31"/>
      <c r="J47" s="32"/>
      <c r="K47" s="32"/>
      <c r="L47" s="39"/>
      <c r="M47" s="41"/>
    </row>
    <row r="48" spans="1:13" x14ac:dyDescent="0.25">
      <c r="D48" s="25"/>
      <c r="E48" s="26"/>
      <c r="F48" s="25"/>
      <c r="G48" s="26"/>
      <c r="H48" s="30"/>
      <c r="I48" s="31"/>
      <c r="J48" s="32"/>
      <c r="K48" s="32"/>
      <c r="L48" s="39"/>
      <c r="M48" s="41"/>
    </row>
    <row r="49" spans="4:11" x14ac:dyDescent="0.25">
      <c r="D49" s="25"/>
      <c r="G49" s="17"/>
      <c r="H49" s="23"/>
      <c r="I49" s="31"/>
      <c r="J49" s="32"/>
      <c r="K49" s="32"/>
    </row>
    <row r="50" spans="4:11" x14ac:dyDescent="0.25">
      <c r="G50" s="17"/>
      <c r="H50" s="23"/>
      <c r="J50" s="40"/>
    </row>
    <row r="51" spans="4:11" x14ac:dyDescent="0.25">
      <c r="J51" s="40"/>
    </row>
    <row r="58" spans="4:11" x14ac:dyDescent="0.25">
      <c r="G58" s="24"/>
    </row>
    <row r="59" spans="4:11" x14ac:dyDescent="0.25">
      <c r="G59" s="24"/>
    </row>
  </sheetData>
  <mergeCells count="1">
    <mergeCell ref="A34:C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"/>
  <sheetViews>
    <sheetView topLeftCell="A7" zoomScaleNormal="100" workbookViewId="0">
      <selection activeCell="O17" sqref="O17"/>
    </sheetView>
  </sheetViews>
  <sheetFormatPr defaultRowHeight="15" x14ac:dyDescent="0.25"/>
  <cols>
    <col min="6" max="6" width="13.42578125" customWidth="1"/>
  </cols>
  <sheetData>
    <row r="25" spans="5:5" x14ac:dyDescent="0.25">
      <c r="E2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L6"/>
  <sheetViews>
    <sheetView zoomScaleNormal="100" workbookViewId="0">
      <selection activeCell="E4" sqref="E4"/>
    </sheetView>
  </sheetViews>
  <sheetFormatPr defaultRowHeight="15" x14ac:dyDescent="0.25"/>
  <cols>
    <col min="12" max="12" width="14.5703125" customWidth="1"/>
  </cols>
  <sheetData>
    <row r="4" spans="12:12" x14ac:dyDescent="0.25">
      <c r="L4">
        <v>13000000</v>
      </c>
    </row>
    <row r="5" spans="12:12" x14ac:dyDescent="0.25">
      <c r="L5">
        <v>12220</v>
      </c>
    </row>
    <row r="6" spans="12:12" x14ac:dyDescent="0.25">
      <c r="L6">
        <f>L4/L5</f>
        <v>1063.8297872340424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5:M7"/>
  <sheetViews>
    <sheetView zoomScale="85" zoomScaleNormal="85" workbookViewId="0">
      <selection activeCell="E9" sqref="E9"/>
    </sheetView>
  </sheetViews>
  <sheetFormatPr defaultRowHeight="15" x14ac:dyDescent="0.25"/>
  <cols>
    <col min="13" max="13" width="11.7109375" customWidth="1"/>
  </cols>
  <sheetData>
    <row r="5" spans="13:13" x14ac:dyDescent="0.25">
      <c r="M5">
        <v>12400000</v>
      </c>
    </row>
    <row r="6" spans="13:13" x14ac:dyDescent="0.25">
      <c r="M6">
        <v>1221</v>
      </c>
    </row>
    <row r="7" spans="13:13" x14ac:dyDescent="0.25">
      <c r="M7">
        <f>M5/M6</f>
        <v>10155.610155610155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:L5"/>
  <sheetViews>
    <sheetView zoomScale="40" zoomScaleNormal="40" workbookViewId="0">
      <selection activeCell="AE26" sqref="AE26"/>
    </sheetView>
  </sheetViews>
  <sheetFormatPr defaultRowHeight="15" x14ac:dyDescent="0.25"/>
  <cols>
    <col min="12" max="12" width="12.42578125" customWidth="1"/>
  </cols>
  <sheetData>
    <row r="3" spans="12:12" x14ac:dyDescent="0.25">
      <c r="L3">
        <v>35000000</v>
      </c>
    </row>
    <row r="4" spans="12:12" x14ac:dyDescent="0.25">
      <c r="L4">
        <v>3683</v>
      </c>
    </row>
    <row r="5" spans="12:12" x14ac:dyDescent="0.25">
      <c r="L5">
        <f>L3/L4</f>
        <v>9503.1224545207715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M9"/>
  <sheetViews>
    <sheetView zoomScale="130" zoomScaleNormal="130" workbookViewId="0">
      <selection activeCell="D18" sqref="D18"/>
    </sheetView>
  </sheetViews>
  <sheetFormatPr defaultRowHeight="15" x14ac:dyDescent="0.25"/>
  <cols>
    <col min="13" max="13" width="13.42578125" customWidth="1"/>
  </cols>
  <sheetData>
    <row r="3" spans="13:13" x14ac:dyDescent="0.25">
      <c r="M3">
        <v>17600000</v>
      </c>
    </row>
    <row r="4" spans="13:13" x14ac:dyDescent="0.25">
      <c r="M4">
        <v>2700</v>
      </c>
    </row>
    <row r="5" spans="13:13" x14ac:dyDescent="0.25">
      <c r="M5">
        <f>M3/M4</f>
        <v>6518.5185185185182</v>
      </c>
    </row>
    <row r="8" spans="13:13" x14ac:dyDescent="0.25">
      <c r="M8">
        <v>6518</v>
      </c>
    </row>
    <row r="9" spans="13:13" x14ac:dyDescent="0.25">
      <c r="M9">
        <f>M8*1.2</f>
        <v>7821.5999999999995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Ekdant Enclave</vt:lpstr>
      <vt:lpstr>IGR_1</vt:lpstr>
      <vt:lpstr>Sheet13</vt:lpstr>
      <vt:lpstr>Sheet30</vt:lpstr>
      <vt:lpstr>Sheet14</vt:lpstr>
      <vt:lpstr>Sheet15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Rushi</cp:lastModifiedBy>
  <cp:lastPrinted>2013-08-31T05:30:46Z</cp:lastPrinted>
  <dcterms:created xsi:type="dcterms:W3CDTF">2013-08-30T08:57:19Z</dcterms:created>
  <dcterms:modified xsi:type="dcterms:W3CDTF">2025-03-07T11:23:44Z</dcterms:modified>
</cp:coreProperties>
</file>