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VC\RSCB Wagle estate\Shweta Sharma (Flat 1508)\"/>
    </mc:Choice>
  </mc:AlternateContent>
  <xr:revisionPtr revIDLastSave="0" documentId="13_ncr:1_{8928A0EE-B679-4A0F-8CEE-3C2C364E8F7F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  <sheet name="Rates1" sheetId="47" r:id="rId7"/>
  </sheets>
  <calcPr calcId="191029"/>
</workbook>
</file>

<file path=xl/calcChain.xml><?xml version="1.0" encoding="utf-8"?>
<calcChain xmlns="http://schemas.openxmlformats.org/spreadsheetml/2006/main">
  <c r="B10" i="4" l="1"/>
  <c r="T12" i="4"/>
  <c r="S12" i="4"/>
  <c r="S13" i="4"/>
  <c r="S14" i="4"/>
  <c r="O12" i="4"/>
  <c r="Q12" i="4"/>
  <c r="S11" i="4"/>
  <c r="T11" i="4"/>
  <c r="O11" i="4"/>
  <c r="Q11" i="4"/>
  <c r="G11" i="4"/>
  <c r="G8" i="4"/>
  <c r="D8" i="4"/>
  <c r="S10" i="4" l="1"/>
  <c r="T10" i="4"/>
  <c r="O10" i="4"/>
  <c r="Q10" i="4"/>
  <c r="O9" i="4"/>
  <c r="T9" i="4"/>
  <c r="S8" i="4"/>
  <c r="S9" i="4"/>
  <c r="O8" i="4"/>
  <c r="T8" i="4"/>
  <c r="I3" i="23" l="1"/>
  <c r="S7" i="4"/>
  <c r="O6" i="4"/>
  <c r="O4" i="4"/>
  <c r="O7" i="4" l="1"/>
  <c r="Q5" i="4"/>
  <c r="O5" i="4"/>
  <c r="Q4" i="4"/>
  <c r="Q6" i="4"/>
  <c r="Q7" i="4"/>
  <c r="T7" i="4" s="1"/>
  <c r="Q8" i="4"/>
  <c r="Q9" i="4"/>
  <c r="O2" i="4"/>
  <c r="Q3" i="4"/>
  <c r="Q2" i="4"/>
  <c r="C3" i="4"/>
  <c r="D3" i="4" s="1"/>
  <c r="C4" i="4"/>
  <c r="D4" i="4" s="1"/>
  <c r="C5" i="4"/>
  <c r="D5" i="4"/>
  <c r="C6" i="4"/>
  <c r="D6" i="4" s="1"/>
  <c r="C7" i="4"/>
  <c r="D7" i="4"/>
  <c r="C8" i="4"/>
  <c r="C9" i="4"/>
  <c r="G9" i="4" s="1"/>
  <c r="D9" i="4"/>
  <c r="D11" i="4"/>
  <c r="C12" i="4"/>
  <c r="D12" i="4"/>
  <c r="D26" i="23"/>
  <c r="C2" i="4"/>
  <c r="F18" i="23"/>
  <c r="F19" i="23" s="1"/>
  <c r="F16" i="23"/>
  <c r="I4" i="23"/>
  <c r="D10" i="4" l="1"/>
  <c r="G10" i="4"/>
  <c r="D2" i="4"/>
  <c r="S5" i="4"/>
  <c r="S3" i="4"/>
  <c r="S2" i="4"/>
  <c r="S6" i="4"/>
  <c r="T6" i="4"/>
  <c r="T5" i="4"/>
  <c r="T4" i="4"/>
  <c r="S4" i="4"/>
  <c r="T3" i="4"/>
  <c r="T2" i="4"/>
  <c r="D2" i="25"/>
  <c r="C13" i="4"/>
  <c r="C14" i="4"/>
  <c r="F6" i="4" l="1"/>
  <c r="F5" i="4"/>
  <c r="F3" i="4"/>
  <c r="G7" i="4"/>
  <c r="C15" i="4"/>
  <c r="F4" i="4"/>
  <c r="F2" i="4"/>
  <c r="G4" i="4" l="1"/>
  <c r="G5" i="4"/>
  <c r="G6" i="4"/>
  <c r="G3" i="4"/>
  <c r="G2" i="4"/>
  <c r="H7" i="4" l="1"/>
  <c r="C26" i="23" l="1"/>
  <c r="C16" i="4" l="1"/>
  <c r="G25" i="4"/>
  <c r="G33" i="4" s="1"/>
  <c r="C14" i="23" l="1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H31" i="4" l="1"/>
  <c r="I30" i="4"/>
  <c r="G34" i="4"/>
  <c r="G35" i="4" l="1"/>
  <c r="I27" i="4"/>
  <c r="H33" i="4"/>
  <c r="C87" i="23" l="1"/>
  <c r="C8" i="23"/>
  <c r="C6" i="23"/>
  <c r="C10" i="23" l="1"/>
  <c r="C11" i="23" s="1"/>
  <c r="C12" i="23" s="1"/>
  <c r="C13" i="23" s="1"/>
  <c r="C16" i="23" l="1"/>
  <c r="C19" i="23" s="1"/>
  <c r="C22" i="23" s="1"/>
  <c r="C24" i="23" l="1"/>
  <c r="C23" i="23"/>
  <c r="C28" i="23"/>
  <c r="H36" i="23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2" i="4"/>
  <c r="F12" i="4"/>
  <c r="H12" i="4" s="1"/>
  <c r="F9" i="4"/>
  <c r="F8" i="4"/>
  <c r="F11" i="4"/>
  <c r="H11" i="4" s="1"/>
  <c r="F7" i="4"/>
  <c r="G13" i="4"/>
  <c r="F13" i="4"/>
  <c r="H13" i="4" s="1"/>
  <c r="G14" i="4"/>
  <c r="F14" i="4"/>
  <c r="H14" i="4"/>
  <c r="H8" i="4" l="1"/>
  <c r="H9" i="4"/>
</calcChain>
</file>

<file path=xl/sharedStrings.xml><?xml version="1.0" encoding="utf-8"?>
<sst xmlns="http://schemas.openxmlformats.org/spreadsheetml/2006/main" count="109" uniqueCount="87">
  <si>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</si>
  <si>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</si>
  <si>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</si>
  <si>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</si>
  <si>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</si>
  <si>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</si>
  <si>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</si>
  <si>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</si>
  <si>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</si>
  <si>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</si>
  <si>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</si>
  <si>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</si>
  <si>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</si>
  <si>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</si>
  <si>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</si>
  <si>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</si>
  <si>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</si>
  <si>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</si>
  <si>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</si>
  <si>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</si>
  <si>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</si>
  <si>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</si>
  <si>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</si>
  <si>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</si>
  <si>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</si>
  <si>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</si>
  <si>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</si>
  <si>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</si>
  <si>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</si>
  <si>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</si>
  <si>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</si>
  <si>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</si>
  <si>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</si>
  <si>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</si>
  <si>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</si>
  <si>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</si>
  <si>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</si>
  <si>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</si>
  <si>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</si>
  <si>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</si>
  <si>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</si>
  <si>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</si>
  <si>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</si>
  <si>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</si>
  <si>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</si>
  <si>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</si>
  <si>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</si>
  <si>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</si>
  <si>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</si>
  <si>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</si>
  <si>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</si>
  <si>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</si>
  <si>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</si>
  <si>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</si>
  <si>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</si>
  <si>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</si>
  <si>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</si>
  <si>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</si>
  <si>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</si>
  <si>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</si>
  <si>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</si>
  <si>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</si>
  <si>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</si>
  <si>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</si>
  <si>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</si>
  <si>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</si>
  <si>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</si>
  <si>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</si>
  <si>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</si>
  <si>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</si>
  <si>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</si>
  <si>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Flat No</t>
  </si>
  <si>
    <t>Sq. M.</t>
  </si>
  <si>
    <t>rate on CA</t>
  </si>
  <si>
    <t xml:space="preserve">Lead No. 14762  </t>
  </si>
  <si>
    <t>Mrs. Shweta Sharma</t>
  </si>
  <si>
    <t xml:space="preserve">SVC -RSCB Wagle Estate-  Shweta Sharma - Residential Flat No. 1508, 15th Floor, Wing - A, White CIty, Village - Akurli, Kandivali East, Mumbai, 400101, </t>
  </si>
  <si>
    <t>SVC (RSCB Wagle Estate)</t>
  </si>
  <si>
    <t>OC</t>
  </si>
  <si>
    <t>Built up area (10%)</t>
  </si>
  <si>
    <t>1 BHK</t>
  </si>
  <si>
    <t>BUA (10%)</t>
  </si>
  <si>
    <t xml:space="preserve">Interior </t>
  </si>
  <si>
    <t>TOT FMV</t>
  </si>
  <si>
    <t>Car paring</t>
  </si>
  <si>
    <t>15th Flr</t>
  </si>
  <si>
    <t>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</si>
</sst>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3" fontId="17" fillId="0" borderId="8" xfId="1" applyFont="1" applyFill="1" applyBorder="1"/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8" fillId="2" borderId="0" xfId="0" applyNumberFormat="1" applyFont="1" applyFill="1"/>
    <xf numFmtId="3" fontId="15" fillId="0" borderId="0" xfId="0" applyNumberFormat="1" applyFont="1"/>
    <xf numFmtId="43" fontId="18" fillId="0" borderId="0" xfId="0" applyNumberFormat="1" applyFont="1"/>
    <xf numFmtId="0" fontId="18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43" fontId="0" fillId="2" borderId="0" xfId="1" applyFont="1" applyFill="1"/>
    <xf numFmtId="4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2" fillId="3" borderId="0" xfId="0" applyNumberFormat="1" applyFont="1" applyFill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  <xf numFmtId="0" fontId="2" fillId="2" borderId="4" xfId="0" applyFont="1" applyFill="1" applyBorder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140674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7F300-ED50-0322-750E-1BD51113D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78962" cy="8192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142874</xdr:colOff>
      <xdr:row>41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DF8A53-D8F3-8DBE-5D3F-35FCD14D4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238874" cy="7668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185487</xdr:rowOff>
    </xdr:from>
    <xdr:to>
      <xdr:col>9</xdr:col>
      <xdr:colOff>381000</xdr:colOff>
      <xdr:row>76</xdr:row>
      <xdr:rowOff>100654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F1076D-0336-8F2F-83E0-4DE8CFCB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86487"/>
          <a:ext cx="5879224" cy="63921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11</xdr:col>
      <xdr:colOff>434221</xdr:colOff>
      <xdr:row>117</xdr:row>
      <xdr:rowOff>20116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FF5541-8BC9-EB6C-B0A7-0F7805922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668500"/>
          <a:ext cx="7154273" cy="7640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0AAC2-1A0D-664D-8EEB-6B40CB63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078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13</xdr:col>
      <xdr:colOff>96369</xdr:colOff>
      <xdr:row>86</xdr:row>
      <xdr:rowOff>39222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7BC28-AB23-EFAB-AFC7-E99300FEE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8021169" cy="8040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13</xdr:col>
      <xdr:colOff>1106</xdr:colOff>
      <xdr:row>131</xdr:row>
      <xdr:rowOff>67828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B47556-459B-BF31-6AE1-B9FDF270B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7925906" cy="8259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14</xdr:col>
      <xdr:colOff>448929</xdr:colOff>
      <xdr:row>175</xdr:row>
      <xdr:rowOff>163064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683A95-FF67-514C-B511-BCEF68419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336500"/>
          <a:ext cx="8983329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14</xdr:col>
      <xdr:colOff>477508</xdr:colOff>
      <xdr:row>221</xdr:row>
      <xdr:rowOff>10696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3258F3-7802-A9A6-AC8B-912673D2C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718500"/>
          <a:ext cx="9011908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14</xdr:col>
      <xdr:colOff>439402</xdr:colOff>
      <xdr:row>265</xdr:row>
      <xdr:rowOff>124959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FF0CFFF-D8B6-AEE2-39D5-A58695E1F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481500"/>
          <a:ext cx="8973802" cy="8125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14</xdr:col>
      <xdr:colOff>487034</xdr:colOff>
      <xdr:row>309</xdr:row>
      <xdr:rowOff>144012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E2DAB88-AE3E-5D61-79BD-A6044633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0863500"/>
          <a:ext cx="9021434" cy="8145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FE90E1-0C8F-C529-4787-17BFF451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03069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477508</xdr:colOff>
      <xdr:row>35</xdr:row>
      <xdr:rowOff>77141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C866DB-9583-9FA3-B781-E0B0E40A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011908" cy="6744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96454</xdr:colOff>
      <xdr:row>83</xdr:row>
      <xdr:rowOff>153485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9DE939-B787-37D4-A94E-ACBEC2ABD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191500"/>
          <a:ext cx="8630854" cy="7773485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38</xdr:row>
      <xdr:rowOff>180975</xdr:rowOff>
    </xdr:from>
    <xdr:to>
      <xdr:col>30</xdr:col>
      <xdr:colOff>182201</xdr:colOff>
      <xdr:row>79</xdr:row>
      <xdr:rowOff>124907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C45907-B470-5161-C09D-A8FE4ED8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86925" y="7419975"/>
          <a:ext cx="8783276" cy="7754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2" t="s">
        <v>43</v>
      </c>
      <c r="H2" s="113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7"/>
  <sheetViews>
    <sheetView tabSelected="1" topLeftCell="A10" zoomScale="130" zoomScaleNormal="13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4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6"/>
      <c r="D1" s="9"/>
    </row>
    <row r="2" spans="1:13" x14ac:dyDescent="0.25">
      <c r="A2" s="10"/>
      <c r="C2" s="109" t="s">
        <v>85</v>
      </c>
      <c r="D2" s="12"/>
      <c r="F2" s="5"/>
      <c r="G2" s="5"/>
      <c r="H2" s="109" t="s">
        <v>72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17">
        <f>C4+C5</f>
        <v>28000</v>
      </c>
      <c r="D3" s="14" t="s">
        <v>73</v>
      </c>
      <c r="F3" s="79" t="s">
        <v>66</v>
      </c>
      <c r="G3" s="92" t="s">
        <v>62</v>
      </c>
      <c r="H3" s="107">
        <v>45.18</v>
      </c>
      <c r="I3" s="81">
        <f>H3*10.764</f>
        <v>486.31751999999994</v>
      </c>
      <c r="J3" s="84"/>
      <c r="L3" t="s">
        <v>70</v>
      </c>
      <c r="M3">
        <v>314</v>
      </c>
    </row>
    <row r="4" spans="1:13" ht="30" x14ac:dyDescent="0.25">
      <c r="A4" s="15" t="s">
        <v>9</v>
      </c>
      <c r="B4" s="13"/>
      <c r="C4" s="117">
        <v>3000</v>
      </c>
      <c r="D4" s="16"/>
      <c r="F4" s="91" t="s">
        <v>80</v>
      </c>
      <c r="G4" s="92" t="s">
        <v>81</v>
      </c>
      <c r="H4" s="107">
        <v>49.68</v>
      </c>
      <c r="I4" s="81">
        <f>H4*10.764</f>
        <v>534.75551999999993</v>
      </c>
      <c r="J4" s="80"/>
      <c r="K4" s="3"/>
      <c r="L4" s="3"/>
    </row>
    <row r="5" spans="1:13" x14ac:dyDescent="0.25">
      <c r="A5" s="10" t="s">
        <v>10</v>
      </c>
      <c r="B5" s="13"/>
      <c r="C5" s="117">
        <v>25000</v>
      </c>
      <c r="D5" s="16"/>
      <c r="F5" s="5"/>
      <c r="G5" s="80"/>
      <c r="H5" s="80"/>
      <c r="I5" s="81"/>
    </row>
    <row r="6" spans="1:13" x14ac:dyDescent="0.25">
      <c r="A6" s="10" t="s">
        <v>11</v>
      </c>
      <c r="B6" s="13"/>
      <c r="C6" s="117">
        <f>C4</f>
        <v>3000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4">
        <v>0</v>
      </c>
      <c r="D7" s="18"/>
      <c r="E7" s="3"/>
    </row>
    <row r="8" spans="1:13" x14ac:dyDescent="0.25">
      <c r="A8" s="10" t="s">
        <v>13</v>
      </c>
      <c r="B8" s="17"/>
      <c r="C8" s="4">
        <f>C9-C7</f>
        <v>60</v>
      </c>
      <c r="D8" s="92" t="s">
        <v>78</v>
      </c>
      <c r="E8" s="92">
        <v>2022</v>
      </c>
      <c r="F8" s="5"/>
      <c r="I8" s="78"/>
    </row>
    <row r="9" spans="1:13" x14ac:dyDescent="0.25">
      <c r="A9" s="10" t="s">
        <v>14</v>
      </c>
      <c r="B9" s="17"/>
      <c r="C9" s="4">
        <v>60</v>
      </c>
      <c r="D9" s="93"/>
      <c r="E9" s="92">
        <v>2025</v>
      </c>
      <c r="M9" s="78"/>
    </row>
    <row r="10" spans="1:13" ht="30" x14ac:dyDescent="0.25">
      <c r="A10" s="15" t="s">
        <v>15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8">
        <f>C10%</f>
        <v>0</v>
      </c>
      <c r="D11" s="20"/>
      <c r="E11" s="3"/>
    </row>
    <row r="12" spans="1:13" x14ac:dyDescent="0.25">
      <c r="A12" s="10" t="s">
        <v>16</v>
      </c>
      <c r="B12" s="13"/>
      <c r="C12" s="117">
        <f>C6*C11</f>
        <v>0</v>
      </c>
      <c r="D12" s="16"/>
      <c r="E12" s="80"/>
    </row>
    <row r="13" spans="1:13" x14ac:dyDescent="0.25">
      <c r="A13" s="10" t="s">
        <v>17</v>
      </c>
      <c r="B13" s="13"/>
      <c r="C13" s="117">
        <f>C6-C12</f>
        <v>3000</v>
      </c>
      <c r="D13" s="16"/>
    </row>
    <row r="14" spans="1:13" x14ac:dyDescent="0.25">
      <c r="A14" s="10" t="s">
        <v>10</v>
      </c>
      <c r="B14" s="13"/>
      <c r="C14" s="117">
        <f>C5</f>
        <v>25000</v>
      </c>
      <c r="D14" s="16"/>
      <c r="F14" s="78"/>
      <c r="G14" s="78"/>
      <c r="H14" s="4"/>
    </row>
    <row r="15" spans="1:13" x14ac:dyDescent="0.25">
      <c r="B15" s="13"/>
      <c r="C15" s="117"/>
      <c r="D15" s="16"/>
      <c r="F15">
        <v>1763</v>
      </c>
      <c r="H15" s="4"/>
    </row>
    <row r="16" spans="1:13" x14ac:dyDescent="0.25">
      <c r="A16" s="21" t="s">
        <v>18</v>
      </c>
      <c r="B16" s="22"/>
      <c r="C16" s="119">
        <f>C14+C13</f>
        <v>28000</v>
      </c>
      <c r="D16" s="14"/>
      <c r="E16" s="38"/>
      <c r="F16">
        <f>F15*1.1</f>
        <v>1939.3000000000002</v>
      </c>
      <c r="H16" s="78"/>
    </row>
    <row r="17" spans="1:8" x14ac:dyDescent="0.25">
      <c r="B17" s="17"/>
      <c r="C17" s="4"/>
      <c r="D17" s="18"/>
      <c r="F17">
        <v>28500</v>
      </c>
      <c r="H17" s="78"/>
    </row>
    <row r="18" spans="1:8" ht="16.5" x14ac:dyDescent="0.3">
      <c r="A18" s="127" t="s">
        <v>57</v>
      </c>
      <c r="B18" s="5"/>
      <c r="C18" s="120">
        <v>535</v>
      </c>
      <c r="D18" s="103"/>
      <c r="E18" s="104"/>
      <c r="F18">
        <f>F15*F17</f>
        <v>50245500</v>
      </c>
      <c r="H18" s="106"/>
    </row>
    <row r="19" spans="1:8" x14ac:dyDescent="0.25">
      <c r="A19" s="10"/>
      <c r="B19" s="4"/>
      <c r="C19" s="121">
        <f>C18*C16</f>
        <v>14980000</v>
      </c>
      <c r="D19" s="124" t="s">
        <v>41</v>
      </c>
      <c r="E19" s="105"/>
      <c r="F19">
        <f>F18/F16</f>
        <v>25909.090909090908</v>
      </c>
      <c r="H19" s="4"/>
    </row>
    <row r="20" spans="1:8" x14ac:dyDescent="0.25">
      <c r="A20" s="10"/>
      <c r="B20" s="4"/>
      <c r="C20" s="121">
        <v>0</v>
      </c>
      <c r="D20" s="124" t="s">
        <v>82</v>
      </c>
      <c r="E20" s="105"/>
      <c r="H20" s="4"/>
    </row>
    <row r="21" spans="1:8" x14ac:dyDescent="0.25">
      <c r="A21" s="10"/>
      <c r="B21" s="4"/>
      <c r="C21" s="122">
        <v>1000000</v>
      </c>
      <c r="D21" s="124" t="s">
        <v>84</v>
      </c>
      <c r="E21" s="105"/>
      <c r="H21" s="4"/>
    </row>
    <row r="22" spans="1:8" x14ac:dyDescent="0.25">
      <c r="A22" s="10"/>
      <c r="B22" s="4"/>
      <c r="C22" s="121">
        <f>C19+C20+C21</f>
        <v>15980000</v>
      </c>
      <c r="D22" s="124" t="s">
        <v>83</v>
      </c>
      <c r="E22" s="105"/>
      <c r="H22" s="4"/>
    </row>
    <row r="23" spans="1:8" x14ac:dyDescent="0.25">
      <c r="A23" s="10"/>
      <c r="B23" s="38"/>
      <c r="C23" s="123">
        <f>C22*0.9</f>
        <v>14382000</v>
      </c>
      <c r="D23" s="124" t="s">
        <v>19</v>
      </c>
      <c r="E23" s="83"/>
      <c r="F23" s="6"/>
      <c r="H23" s="78"/>
    </row>
    <row r="24" spans="1:8" x14ac:dyDescent="0.25">
      <c r="A24" s="10"/>
      <c r="C24" s="123">
        <f>C22*80%</f>
        <v>12784000</v>
      </c>
      <c r="D24" s="124" t="s">
        <v>20</v>
      </c>
      <c r="E24" s="83"/>
      <c r="F24" s="38"/>
    </row>
    <row r="25" spans="1:8" x14ac:dyDescent="0.25">
      <c r="A25" s="10"/>
      <c r="D25" s="3"/>
      <c r="E25" s="83"/>
    </row>
    <row r="26" spans="1:8" x14ac:dyDescent="0.25">
      <c r="A26" s="24" t="s">
        <v>21</v>
      </c>
      <c r="B26" s="25"/>
      <c r="C26" s="125">
        <f>C4*D26</f>
        <v>1605000</v>
      </c>
      <c r="D26" s="125">
        <f>C18</f>
        <v>535</v>
      </c>
      <c r="E26" s="83"/>
    </row>
    <row r="27" spans="1:8" x14ac:dyDescent="0.25">
      <c r="A27" s="10" t="s">
        <v>22</v>
      </c>
      <c r="D27" s="3"/>
      <c r="E27" s="3"/>
    </row>
    <row r="28" spans="1:8" x14ac:dyDescent="0.25">
      <c r="A28" s="26" t="s">
        <v>23</v>
      </c>
      <c r="B28" s="11"/>
      <c r="C28" s="123">
        <f>C19*0.03/12</f>
        <v>37450</v>
      </c>
      <c r="D28" s="83"/>
      <c r="E28" s="83"/>
    </row>
    <row r="29" spans="1:8" x14ac:dyDescent="0.25">
      <c r="C29" s="123"/>
      <c r="D29" s="23"/>
      <c r="F29" s="80" t="s">
        <v>74</v>
      </c>
    </row>
    <row r="30" spans="1:8" x14ac:dyDescent="0.25">
      <c r="A30" s="5" t="s">
        <v>76</v>
      </c>
      <c r="B30" s="5"/>
      <c r="C30" s="126"/>
      <c r="D30" s="82"/>
    </row>
    <row r="31" spans="1:8" x14ac:dyDescent="0.25">
      <c r="D31" s="78"/>
    </row>
    <row r="32" spans="1:8" x14ac:dyDescent="0.25">
      <c r="D32"/>
      <c r="G32" s="3"/>
      <c r="H32" s="3"/>
    </row>
    <row r="33" spans="4:8" ht="18.75" x14ac:dyDescent="0.3">
      <c r="D33"/>
      <c r="E33" s="114" t="s">
        <v>77</v>
      </c>
      <c r="F33" s="114"/>
      <c r="G33" s="3"/>
      <c r="H33" s="3"/>
    </row>
    <row r="34" spans="4:8" ht="18.75" x14ac:dyDescent="0.3">
      <c r="D34"/>
      <c r="E34" s="114" t="s">
        <v>75</v>
      </c>
      <c r="F34" s="114"/>
      <c r="G34" s="3"/>
      <c r="H34" s="3"/>
    </row>
    <row r="35" spans="4:8" ht="18.75" x14ac:dyDescent="0.3">
      <c r="D35"/>
      <c r="E35" s="108" t="s">
        <v>41</v>
      </c>
      <c r="F35" s="94"/>
      <c r="G35" s="3"/>
      <c r="H35" s="3"/>
    </row>
    <row r="36" spans="4:8" ht="18.75" x14ac:dyDescent="0.3">
      <c r="D36"/>
      <c r="E36" s="94" t="s">
        <v>19</v>
      </c>
      <c r="F36" s="94"/>
      <c r="G36" s="3"/>
      <c r="H36" s="83">
        <f>F35*80</f>
        <v>0</v>
      </c>
    </row>
    <row r="37" spans="4:8" ht="18.75" x14ac:dyDescent="0.3">
      <c r="D37"/>
      <c r="E37" s="94" t="s">
        <v>20</v>
      </c>
      <c r="F37" s="94"/>
      <c r="G37" s="3"/>
      <c r="H37" s="3"/>
    </row>
    <row r="38" spans="4:8" x14ac:dyDescent="0.25">
      <c r="D38"/>
      <c r="E38" s="3"/>
      <c r="F38" s="3"/>
      <c r="G38" s="3"/>
      <c r="H38" s="3"/>
    </row>
    <row r="39" spans="4:8" x14ac:dyDescent="0.25">
      <c r="D39"/>
      <c r="E39" s="3"/>
      <c r="F39" s="3"/>
      <c r="G39" s="3"/>
      <c r="H39" s="3"/>
    </row>
    <row r="40" spans="4:8" x14ac:dyDescent="0.25">
      <c r="D40"/>
      <c r="E40" s="3"/>
      <c r="F40" s="3"/>
      <c r="G40" s="3"/>
      <c r="H40" s="3"/>
    </row>
    <row r="41" spans="4:8" x14ac:dyDescent="0.25">
      <c r="D41"/>
      <c r="E41" s="3"/>
      <c r="F41" s="3"/>
      <c r="G41" s="3"/>
      <c r="H41" s="3"/>
    </row>
    <row r="42" spans="4:8" x14ac:dyDescent="0.25">
      <c r="D42"/>
    </row>
    <row r="43" spans="4:8" x14ac:dyDescent="0.25">
      <c r="D43"/>
    </row>
    <row r="49" spans="1:1" x14ac:dyDescent="0.25">
      <c r="A49" s="27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66" spans="1:1" ht="15.75" x14ac:dyDescent="0.25">
      <c r="A66" s="28"/>
    </row>
    <row r="67" spans="1:1" ht="15.75" x14ac:dyDescent="0.25">
      <c r="A67" s="28"/>
    </row>
    <row r="68" spans="1:1" ht="15.75" x14ac:dyDescent="0.25">
      <c r="A68" s="28"/>
    </row>
    <row r="87" spans="3:3" x14ac:dyDescent="0.25">
      <c r="C87" s="124">
        <f>C86*C85</f>
        <v>0</v>
      </c>
    </row>
  </sheetData>
  <mergeCells count="2">
    <mergeCell ref="E33:F33"/>
    <mergeCell ref="E34:F3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55"/>
  <sheetViews>
    <sheetView topLeftCell="B1" zoomScaleNormal="100" workbookViewId="0">
      <selection activeCell="R12" sqref="R1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7" width="12.85546875" customWidth="1"/>
    <col min="18" max="18" width="17" customWidth="1"/>
    <col min="19" max="19" width="12.85546875" customWidth="1"/>
    <col min="20" max="20" width="16.140625" customWidth="1"/>
    <col min="21" max="21" width="13.85546875" customWidth="1"/>
    <col min="22" max="22" width="8.85546875" customWidth="1"/>
    <col min="23" max="23" width="6.28515625" customWidth="1"/>
    <col min="29" max="29" width="10.42578125" bestFit="1" customWidth="1"/>
    <col min="33" max="33" width="10.42578125" bestFit="1" customWidth="1"/>
  </cols>
  <sheetData>
    <row r="1" spans="1:33" s="1" customFormat="1" ht="60" x14ac:dyDescent="0.25">
      <c r="A1" s="1" t="s">
        <v>0</v>
      </c>
      <c r="B1" s="1" t="s">
        <v>3</v>
      </c>
      <c r="C1" s="1" t="s">
        <v>79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71</v>
      </c>
      <c r="O1" s="1" t="s">
        <v>62</v>
      </c>
      <c r="Q1" s="1" t="s">
        <v>81</v>
      </c>
      <c r="R1" s="1" t="s">
        <v>1</v>
      </c>
      <c r="S1" s="1" t="s">
        <v>68</v>
      </c>
      <c r="T1" s="1" t="s">
        <v>67</v>
      </c>
      <c r="V1" s="2" t="s">
        <v>37</v>
      </c>
      <c r="W1" s="2"/>
      <c r="X1" s="2"/>
      <c r="Y1" s="2"/>
      <c r="Z1" s="2"/>
    </row>
    <row r="2" spans="1:33" x14ac:dyDescent="0.25">
      <c r="B2">
        <v>845</v>
      </c>
      <c r="C2">
        <f>B2*1.1</f>
        <v>929.50000000000011</v>
      </c>
      <c r="D2" s="96">
        <f>C2*1.2</f>
        <v>1115.4000000000001</v>
      </c>
      <c r="E2" s="96">
        <v>22000000</v>
      </c>
      <c r="F2" s="96">
        <f>E2/B2</f>
        <v>26035.50295857988</v>
      </c>
      <c r="G2" s="85">
        <f>E2/C2</f>
        <v>23668.639053254436</v>
      </c>
      <c r="H2">
        <f>E2/D2</f>
        <v>19723.865877712029</v>
      </c>
      <c r="I2">
        <v>2</v>
      </c>
      <c r="J2">
        <v>1202</v>
      </c>
      <c r="O2" s="95">
        <f>Q2/1.2</f>
        <v>459.17429999999996</v>
      </c>
      <c r="P2" s="95">
        <v>51.19</v>
      </c>
      <c r="Q2" s="96">
        <f>P2*10.764</f>
        <v>551.00915999999995</v>
      </c>
      <c r="R2" s="96">
        <v>12400000</v>
      </c>
      <c r="S2" s="96">
        <f t="shared" ref="S2:S3" si="0">R2/O2</f>
        <v>27004.995706423466</v>
      </c>
      <c r="T2" s="128">
        <f t="shared" ref="T2:T12" si="1">R2/Q2</f>
        <v>22504.163088686222</v>
      </c>
      <c r="U2" s="96"/>
      <c r="V2" s="97">
        <v>2022</v>
      </c>
      <c r="W2" s="3"/>
      <c r="X2" s="3"/>
      <c r="Y2" s="3"/>
      <c r="Z2" s="3"/>
      <c r="AC2" s="40"/>
    </row>
    <row r="3" spans="1:33" x14ac:dyDescent="0.25">
      <c r="B3" s="101">
        <v>848</v>
      </c>
      <c r="C3">
        <f t="shared" ref="C3:C12" si="2">B3*1.1</f>
        <v>932.80000000000007</v>
      </c>
      <c r="D3" s="96">
        <f t="shared" ref="D3:D12" si="3">C3*1.2</f>
        <v>1119.3600000000001</v>
      </c>
      <c r="E3" s="96">
        <v>22000000</v>
      </c>
      <c r="F3" s="96">
        <f t="shared" ref="F3:F6" si="4">E3/B3</f>
        <v>25943.396226415094</v>
      </c>
      <c r="G3" s="85">
        <f t="shared" ref="G3:G7" si="5">E3/C3</f>
        <v>23584.905660377357</v>
      </c>
      <c r="H3">
        <f t="shared" ref="H3:H7" si="6">E3/D3</f>
        <v>19654.088050314462</v>
      </c>
      <c r="I3">
        <v>4</v>
      </c>
      <c r="J3">
        <v>407</v>
      </c>
      <c r="O3" s="95">
        <v>465</v>
      </c>
      <c r="P3" s="96">
        <v>51.85</v>
      </c>
      <c r="Q3" s="96">
        <f>P3*10.764</f>
        <v>558.11339999999996</v>
      </c>
      <c r="R3" s="96">
        <v>11400000</v>
      </c>
      <c r="S3" s="96">
        <f t="shared" si="0"/>
        <v>24516.129032258064</v>
      </c>
      <c r="T3" s="128">
        <f t="shared" si="1"/>
        <v>20425.956445410557</v>
      </c>
      <c r="U3" s="96"/>
      <c r="V3" s="97"/>
      <c r="W3" s="3"/>
      <c r="X3" s="3"/>
      <c r="Y3" s="3"/>
      <c r="Z3" s="3"/>
      <c r="AG3" s="40"/>
    </row>
    <row r="4" spans="1:33" x14ac:dyDescent="0.25">
      <c r="B4" s="78">
        <v>486</v>
      </c>
      <c r="C4">
        <f t="shared" si="2"/>
        <v>534.6</v>
      </c>
      <c r="D4" s="96">
        <f t="shared" si="3"/>
        <v>641.52</v>
      </c>
      <c r="E4" s="96">
        <v>13200000</v>
      </c>
      <c r="F4" s="96">
        <f t="shared" si="4"/>
        <v>27160.493827160495</v>
      </c>
      <c r="G4" s="85">
        <f t="shared" si="5"/>
        <v>24691.358024691355</v>
      </c>
      <c r="H4">
        <f t="shared" si="6"/>
        <v>20576.1316872428</v>
      </c>
      <c r="I4">
        <v>33</v>
      </c>
      <c r="J4">
        <v>3313</v>
      </c>
      <c r="O4" s="95">
        <f>Q4/1.1</f>
        <v>1763.6324727272722</v>
      </c>
      <c r="P4" s="95">
        <v>180.23</v>
      </c>
      <c r="Q4" s="96">
        <f t="shared" ref="Q4:Q12" si="7">P4*10.764</f>
        <v>1939.9957199999997</v>
      </c>
      <c r="R4" s="96">
        <v>48100000</v>
      </c>
      <c r="S4" s="96">
        <f>R4/O4</f>
        <v>27273.256046152521</v>
      </c>
      <c r="T4" s="96">
        <f t="shared" si="1"/>
        <v>24793.869132865926</v>
      </c>
      <c r="U4" s="96"/>
      <c r="V4" s="97"/>
      <c r="W4" s="3"/>
      <c r="X4" s="3"/>
      <c r="Y4" s="3"/>
      <c r="Z4" s="3"/>
    </row>
    <row r="5" spans="1:33" x14ac:dyDescent="0.25">
      <c r="B5" s="78">
        <v>479</v>
      </c>
      <c r="C5">
        <f t="shared" si="2"/>
        <v>526.90000000000009</v>
      </c>
      <c r="D5" s="96">
        <f t="shared" si="3"/>
        <v>632.28000000000009</v>
      </c>
      <c r="E5" s="96">
        <v>14000000</v>
      </c>
      <c r="F5" s="96">
        <f t="shared" si="4"/>
        <v>29227.557411273487</v>
      </c>
      <c r="G5" s="85">
        <f t="shared" si="5"/>
        <v>26570.506737521348</v>
      </c>
      <c r="H5">
        <f t="shared" si="6"/>
        <v>22142.088947934455</v>
      </c>
      <c r="I5">
        <v>38</v>
      </c>
      <c r="J5">
        <v>3805</v>
      </c>
      <c r="N5">
        <v>59.74</v>
      </c>
      <c r="O5" s="95">
        <f>N5*10.764</f>
        <v>643.04135999999994</v>
      </c>
      <c r="P5" s="95">
        <v>59.74</v>
      </c>
      <c r="Q5" s="96">
        <f>O5*1.1</f>
        <v>707.34549600000003</v>
      </c>
      <c r="R5" s="96">
        <v>16800000</v>
      </c>
      <c r="S5" s="96">
        <f>R5/O5</f>
        <v>26125.846710699916</v>
      </c>
      <c r="T5" s="96">
        <f t="shared" si="1"/>
        <v>23750.769736999922</v>
      </c>
      <c r="U5" s="96"/>
      <c r="V5" s="97"/>
      <c r="W5" s="3"/>
      <c r="X5" s="3"/>
      <c r="Y5" s="3"/>
      <c r="Z5" s="3"/>
    </row>
    <row r="6" spans="1:33" x14ac:dyDescent="0.25">
      <c r="B6">
        <v>478</v>
      </c>
      <c r="C6">
        <f t="shared" si="2"/>
        <v>525.80000000000007</v>
      </c>
      <c r="D6" s="96">
        <f t="shared" si="3"/>
        <v>630.96</v>
      </c>
      <c r="E6" s="96">
        <v>12000000</v>
      </c>
      <c r="F6" s="96">
        <f t="shared" si="4"/>
        <v>25104.602510460252</v>
      </c>
      <c r="G6" s="85">
        <f t="shared" si="5"/>
        <v>22822.365918600226</v>
      </c>
      <c r="H6">
        <f t="shared" si="6"/>
        <v>19018.638265500191</v>
      </c>
      <c r="I6">
        <v>30</v>
      </c>
      <c r="J6">
        <v>3009</v>
      </c>
      <c r="O6" s="95">
        <f>Q6/1.1</f>
        <v>845.26756363636343</v>
      </c>
      <c r="P6" s="96">
        <v>86.38</v>
      </c>
      <c r="Q6" s="96">
        <f t="shared" si="7"/>
        <v>929.79431999999986</v>
      </c>
      <c r="R6" s="96">
        <v>21400000</v>
      </c>
      <c r="S6" s="96">
        <f>R6/O6</f>
        <v>25317.427191854651</v>
      </c>
      <c r="T6" s="96">
        <f t="shared" si="1"/>
        <v>23015.842901686046</v>
      </c>
      <c r="U6" s="96"/>
      <c r="V6" s="97"/>
      <c r="W6" s="3"/>
      <c r="X6" s="3"/>
      <c r="Y6" s="3"/>
      <c r="Z6" s="3"/>
    </row>
    <row r="7" spans="1:33" x14ac:dyDescent="0.25">
      <c r="B7">
        <v>845</v>
      </c>
      <c r="C7">
        <f t="shared" si="2"/>
        <v>929.50000000000011</v>
      </c>
      <c r="D7" s="96">
        <f t="shared" si="3"/>
        <v>1115.4000000000001</v>
      </c>
      <c r="E7" s="96">
        <v>22500000</v>
      </c>
      <c r="F7" s="96">
        <f t="shared" ref="F7:F14" si="8">ROUND((E7/B7),0)</f>
        <v>26627</v>
      </c>
      <c r="G7" s="85">
        <f t="shared" si="5"/>
        <v>24206.562668101127</v>
      </c>
      <c r="H7">
        <f t="shared" si="6"/>
        <v>20172.135556750938</v>
      </c>
      <c r="I7">
        <v>37</v>
      </c>
      <c r="J7">
        <v>3705</v>
      </c>
      <c r="N7">
        <v>59.74</v>
      </c>
      <c r="O7" s="95">
        <f t="shared" ref="O7:O12" si="9">N7*10.764</f>
        <v>643.04135999999994</v>
      </c>
      <c r="P7" s="96">
        <v>65.713999999999999</v>
      </c>
      <c r="Q7" s="96">
        <f t="shared" si="7"/>
        <v>707.34549599999991</v>
      </c>
      <c r="R7" s="96">
        <v>16900000</v>
      </c>
      <c r="S7" s="96">
        <f>R7/O7</f>
        <v>26281.357703025511</v>
      </c>
      <c r="T7" s="96">
        <f t="shared" si="1"/>
        <v>23892.14336638683</v>
      </c>
      <c r="U7" s="96"/>
      <c r="V7" s="97"/>
      <c r="W7" s="3"/>
      <c r="X7" s="3"/>
      <c r="Y7" s="3"/>
      <c r="Z7" s="3"/>
    </row>
    <row r="8" spans="1:33" x14ac:dyDescent="0.25">
      <c r="B8">
        <v>1360</v>
      </c>
      <c r="C8">
        <f t="shared" si="2"/>
        <v>1496.0000000000002</v>
      </c>
      <c r="D8" s="96">
        <f t="shared" si="3"/>
        <v>1795.2000000000003</v>
      </c>
      <c r="E8" s="96">
        <v>40000000</v>
      </c>
      <c r="F8" s="96">
        <f t="shared" si="8"/>
        <v>29412</v>
      </c>
      <c r="G8" s="110">
        <f>E8/C8</f>
        <v>26737.967914438497</v>
      </c>
      <c r="H8">
        <f t="shared" ref="H8:H13" si="10">F8/D8</f>
        <v>16.383689839572192</v>
      </c>
      <c r="I8">
        <v>10</v>
      </c>
      <c r="J8">
        <v>1005</v>
      </c>
      <c r="O8" s="95">
        <f>Q8/1.1</f>
        <v>599.06552727272708</v>
      </c>
      <c r="P8" s="96">
        <v>61.22</v>
      </c>
      <c r="Q8" s="96">
        <f t="shared" si="7"/>
        <v>658.97207999999989</v>
      </c>
      <c r="R8" s="96">
        <v>17814656</v>
      </c>
      <c r="S8" s="96">
        <f t="shared" ref="S8:S14" si="11">R8/O8</f>
        <v>29737.407994584544</v>
      </c>
      <c r="T8" s="128">
        <f t="shared" si="1"/>
        <v>27034.007267804129</v>
      </c>
      <c r="U8" s="96"/>
      <c r="V8" s="97"/>
      <c r="W8" s="3"/>
      <c r="X8" s="3"/>
      <c r="Y8" s="3"/>
      <c r="Z8" s="3"/>
    </row>
    <row r="9" spans="1:33" x14ac:dyDescent="0.25">
      <c r="B9">
        <v>1360</v>
      </c>
      <c r="C9">
        <f t="shared" si="2"/>
        <v>1496.0000000000002</v>
      </c>
      <c r="D9" s="96">
        <f t="shared" si="3"/>
        <v>1795.2000000000003</v>
      </c>
      <c r="E9" s="96">
        <v>45000000</v>
      </c>
      <c r="F9" s="96">
        <f t="shared" si="8"/>
        <v>33088</v>
      </c>
      <c r="G9" s="110">
        <f t="shared" ref="G9:G11" si="12">E9/C9</f>
        <v>30080.213903743312</v>
      </c>
      <c r="H9">
        <f t="shared" si="10"/>
        <v>18.431372549019606</v>
      </c>
      <c r="I9">
        <v>6</v>
      </c>
      <c r="J9">
        <v>602</v>
      </c>
      <c r="O9" s="95">
        <f>Q9/1.1</f>
        <v>593.68352727272725</v>
      </c>
      <c r="P9" s="96">
        <v>60.67</v>
      </c>
      <c r="Q9" s="96">
        <f t="shared" si="7"/>
        <v>653.05187999999998</v>
      </c>
      <c r="R9" s="96">
        <v>17366019</v>
      </c>
      <c r="S9" s="96">
        <f t="shared" si="11"/>
        <v>29251.306802761213</v>
      </c>
      <c r="T9" s="128">
        <f t="shared" si="1"/>
        <v>26592.097093419285</v>
      </c>
      <c r="U9" s="96"/>
      <c r="V9" s="3"/>
      <c r="W9" s="3"/>
      <c r="X9" s="3"/>
      <c r="Y9" s="3"/>
      <c r="Z9" s="3"/>
    </row>
    <row r="10" spans="1:33" ht="16.5" x14ac:dyDescent="0.3">
      <c r="B10" s="78">
        <f>C10/1.1</f>
        <v>1092.7272727272727</v>
      </c>
      <c r="C10">
        <v>1202</v>
      </c>
      <c r="D10" s="96">
        <f t="shared" si="3"/>
        <v>1442.3999999999999</v>
      </c>
      <c r="E10" s="96">
        <v>33500000</v>
      </c>
      <c r="F10" s="96">
        <f t="shared" si="8"/>
        <v>30657</v>
      </c>
      <c r="G10" s="110">
        <f t="shared" si="12"/>
        <v>27870.216306156406</v>
      </c>
      <c r="H10">
        <f t="shared" si="10"/>
        <v>21.25415973377704</v>
      </c>
      <c r="I10">
        <v>8</v>
      </c>
      <c r="J10">
        <v>803</v>
      </c>
      <c r="O10" s="95">
        <f>Q10/1.1</f>
        <v>593.68352727272725</v>
      </c>
      <c r="P10" s="96">
        <v>60.67</v>
      </c>
      <c r="Q10" s="96">
        <f t="shared" si="7"/>
        <v>653.05187999999998</v>
      </c>
      <c r="R10" s="96">
        <v>17606331</v>
      </c>
      <c r="S10" s="96">
        <f t="shared" si="11"/>
        <v>29656.088119675882</v>
      </c>
      <c r="T10" s="128">
        <f t="shared" si="1"/>
        <v>26960.080108796257</v>
      </c>
      <c r="U10" s="96"/>
      <c r="V10" s="3"/>
      <c r="W10" s="3"/>
      <c r="X10" s="98"/>
      <c r="Y10" s="99"/>
      <c r="Z10" s="99"/>
      <c r="AA10" s="29"/>
      <c r="AB10" s="29"/>
      <c r="AC10" s="29"/>
      <c r="AD10" s="29"/>
      <c r="AE10" s="29"/>
    </row>
    <row r="11" spans="1:33" ht="18.75" x14ac:dyDescent="0.25">
      <c r="C11">
        <v>1400</v>
      </c>
      <c r="D11" s="96">
        <f t="shared" si="3"/>
        <v>1680</v>
      </c>
      <c r="E11" s="96">
        <v>35000000</v>
      </c>
      <c r="F11" t="e">
        <f t="shared" si="8"/>
        <v>#DIV/0!</v>
      </c>
      <c r="G11" s="85">
        <f t="shared" si="12"/>
        <v>25000</v>
      </c>
      <c r="H11" t="e">
        <f t="shared" si="10"/>
        <v>#DIV/0!</v>
      </c>
      <c r="I11">
        <v>27</v>
      </c>
      <c r="J11">
        <v>2712</v>
      </c>
      <c r="O11" s="95">
        <f>Q11/1.1</f>
        <v>1092.7417090909089</v>
      </c>
      <c r="Q11" s="96">
        <f>111.67*10.764</f>
        <v>1202.0158799999999</v>
      </c>
      <c r="R11" s="96">
        <v>33237993</v>
      </c>
      <c r="S11" s="96">
        <f t="shared" si="11"/>
        <v>30417.06262649376</v>
      </c>
      <c r="T11" s="111">
        <f t="shared" si="1"/>
        <v>27651.875114994324</v>
      </c>
      <c r="U11" s="96"/>
      <c r="V11" s="3"/>
      <c r="W11" s="3"/>
      <c r="X11" s="100"/>
      <c r="Y11" s="3"/>
      <c r="Z11" s="3"/>
    </row>
    <row r="12" spans="1:33" x14ac:dyDescent="0.25">
      <c r="C12">
        <f t="shared" si="2"/>
        <v>0</v>
      </c>
      <c r="D12" s="96">
        <f t="shared" si="3"/>
        <v>0</v>
      </c>
      <c r="E12" s="96"/>
      <c r="F12" t="e">
        <f t="shared" si="8"/>
        <v>#DIV/0!</v>
      </c>
      <c r="G12" t="e">
        <f t="shared" ref="G10:G14" si="13">ROUND((E12/C12),0)</f>
        <v>#DIV/0!</v>
      </c>
      <c r="H12" t="e">
        <f t="shared" si="10"/>
        <v>#DIV/0!</v>
      </c>
      <c r="I12">
        <v>38</v>
      </c>
      <c r="J12">
        <v>3810</v>
      </c>
      <c r="O12" s="95">
        <f>Q12/1.1</f>
        <v>768.15818181818167</v>
      </c>
      <c r="P12" s="96">
        <v>78.5</v>
      </c>
      <c r="Q12" s="96">
        <f t="shared" si="7"/>
        <v>844.97399999999993</v>
      </c>
      <c r="R12" s="6">
        <v>23570666</v>
      </c>
      <c r="S12" s="96">
        <f t="shared" si="11"/>
        <v>30684.651362053748</v>
      </c>
      <c r="T12" s="111">
        <f t="shared" si="1"/>
        <v>27895.137601867042</v>
      </c>
      <c r="U12" s="96"/>
      <c r="V12" s="3"/>
      <c r="W12" s="3"/>
      <c r="X12" s="3"/>
      <c r="Y12" s="3"/>
      <c r="Z12" s="3"/>
    </row>
    <row r="13" spans="1:33" x14ac:dyDescent="0.25">
      <c r="B13">
        <v>0</v>
      </c>
      <c r="C13">
        <f t="shared" ref="C13:C14" si="14">B13*1.1</f>
        <v>0</v>
      </c>
      <c r="D13">
        <f t="shared" ref="D13:D14" si="15">C13*1.2</f>
        <v>0</v>
      </c>
      <c r="E13" s="96"/>
      <c r="F13" t="e">
        <f t="shared" si="8"/>
        <v>#DIV/0!</v>
      </c>
      <c r="G13" t="e">
        <f t="shared" si="13"/>
        <v>#DIV/0!</v>
      </c>
      <c r="H13" t="e">
        <f t="shared" si="10"/>
        <v>#DIV/0!</v>
      </c>
      <c r="I13">
        <f t="shared" ref="I12:I14" si="16">V13</f>
        <v>0</v>
      </c>
      <c r="J13">
        <f t="shared" ref="J12:J14" si="17">W13</f>
        <v>0</v>
      </c>
      <c r="S13" s="96" t="e">
        <f t="shared" si="11"/>
        <v>#DIV/0!</v>
      </c>
      <c r="T13" s="96"/>
      <c r="U13" s="96"/>
      <c r="V13" s="3"/>
      <c r="W13" s="3"/>
      <c r="X13" s="3"/>
      <c r="Y13" s="3"/>
      <c r="Z13" s="3"/>
    </row>
    <row r="14" spans="1:33" x14ac:dyDescent="0.25">
      <c r="B14">
        <v>0</v>
      </c>
      <c r="C14">
        <f t="shared" si="14"/>
        <v>0</v>
      </c>
      <c r="D14">
        <f t="shared" si="15"/>
        <v>0</v>
      </c>
      <c r="E14" s="96"/>
      <c r="F14" t="e">
        <f t="shared" si="8"/>
        <v>#DIV/0!</v>
      </c>
      <c r="G14" t="e">
        <f t="shared" si="13"/>
        <v>#DIV/0!</v>
      </c>
      <c r="H14" t="e">
        <f t="shared" ref="H14" si="18">ROUND((E14/D14),0)</f>
        <v>#DIV/0!</v>
      </c>
      <c r="I14">
        <f t="shared" si="16"/>
        <v>0</v>
      </c>
      <c r="J14">
        <f t="shared" si="17"/>
        <v>0</v>
      </c>
      <c r="S14" s="96" t="e">
        <f t="shared" si="11"/>
        <v>#DIV/0!</v>
      </c>
      <c r="T14" s="96"/>
      <c r="U14" s="96"/>
      <c r="V14" s="3"/>
      <c r="W14" s="3"/>
      <c r="X14" s="3"/>
      <c r="Y14" s="3"/>
      <c r="Z14" s="3"/>
    </row>
    <row r="15" spans="1:33" x14ac:dyDescent="0.25">
      <c r="B15">
        <v>0</v>
      </c>
      <c r="C15">
        <f t="shared" ref="C15" si="19">B15*1.2</f>
        <v>0</v>
      </c>
      <c r="D15">
        <f t="shared" ref="D15:D18" si="20">C15*1.2</f>
        <v>0</v>
      </c>
      <c r="E15" s="96"/>
      <c r="F15" t="e">
        <f t="shared" ref="F15:F18" si="21">ROUND((E15/B15),0)</f>
        <v>#DIV/0!</v>
      </c>
      <c r="G15" t="e">
        <f t="shared" ref="G15:G18" si="22">ROUND((E15/C15),0)</f>
        <v>#DIV/0!</v>
      </c>
      <c r="H15" t="e">
        <f t="shared" ref="H15:H18" si="23">ROUND((E15/D15),0)</f>
        <v>#DIV/0!</v>
      </c>
      <c r="I15">
        <f t="shared" ref="I15:J18" si="24">V15</f>
        <v>0</v>
      </c>
      <c r="J15">
        <f t="shared" si="24"/>
        <v>0</v>
      </c>
      <c r="T15" s="96"/>
      <c r="U15" s="96"/>
      <c r="V15" s="3"/>
      <c r="W15" s="3"/>
      <c r="X15" s="3"/>
      <c r="Y15" s="3"/>
      <c r="Z15" s="3"/>
    </row>
    <row r="16" spans="1:33" x14ac:dyDescent="0.25">
      <c r="B16">
        <v>0</v>
      </c>
      <c r="C16">
        <f t="shared" ref="C16:C18" si="25">B16*1.2</f>
        <v>0</v>
      </c>
      <c r="D16">
        <f t="shared" si="20"/>
        <v>0</v>
      </c>
      <c r="E16" s="96"/>
      <c r="F16" t="e">
        <f t="shared" si="21"/>
        <v>#DIV/0!</v>
      </c>
      <c r="G16" t="e">
        <f t="shared" si="22"/>
        <v>#DIV/0!</v>
      </c>
      <c r="H16" t="e">
        <f t="shared" si="23"/>
        <v>#DIV/0!</v>
      </c>
      <c r="I16">
        <f t="shared" si="24"/>
        <v>0</v>
      </c>
      <c r="J16">
        <f t="shared" si="24"/>
        <v>0</v>
      </c>
      <c r="T16" s="96"/>
      <c r="U16" s="96"/>
    </row>
    <row r="17" spans="1:26" x14ac:dyDescent="0.25">
      <c r="B17">
        <f t="shared" ref="B17:B18" si="26">O17</f>
        <v>0</v>
      </c>
      <c r="C17">
        <f t="shared" si="25"/>
        <v>0</v>
      </c>
      <c r="D17">
        <f t="shared" si="20"/>
        <v>0</v>
      </c>
      <c r="E17" s="96"/>
      <c r="F17" t="e">
        <f t="shared" si="21"/>
        <v>#DIV/0!</v>
      </c>
      <c r="G17" t="e">
        <f t="shared" si="22"/>
        <v>#DIV/0!</v>
      </c>
      <c r="H17" t="e">
        <f t="shared" si="23"/>
        <v>#DIV/0!</v>
      </c>
      <c r="I17">
        <f t="shared" si="24"/>
        <v>0</v>
      </c>
      <c r="J17">
        <f t="shared" si="24"/>
        <v>0</v>
      </c>
      <c r="T17" s="96"/>
      <c r="U17" s="96"/>
    </row>
    <row r="18" spans="1:26" x14ac:dyDescent="0.25">
      <c r="B18">
        <f t="shared" si="26"/>
        <v>0</v>
      </c>
      <c r="C18">
        <f t="shared" si="25"/>
        <v>0</v>
      </c>
      <c r="D18">
        <f t="shared" si="20"/>
        <v>0</v>
      </c>
      <c r="E18" s="96"/>
      <c r="F18" t="e">
        <f t="shared" si="21"/>
        <v>#DIV/0!</v>
      </c>
      <c r="G18" t="e">
        <f t="shared" si="22"/>
        <v>#DIV/0!</v>
      </c>
      <c r="H18" t="e">
        <f t="shared" si="23"/>
        <v>#DIV/0!</v>
      </c>
      <c r="I18">
        <f t="shared" si="24"/>
        <v>0</v>
      </c>
      <c r="J18">
        <f t="shared" si="24"/>
        <v>0</v>
      </c>
      <c r="T18" s="96"/>
      <c r="U18" s="96"/>
    </row>
    <row r="19" spans="1:26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</row>
    <row r="20" spans="1:26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</row>
    <row r="21" spans="1:26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</row>
    <row r="22" spans="1:26" s="6" customFormat="1" ht="16.5" x14ac:dyDescent="0.3">
      <c r="A22" s="85"/>
      <c r="B22" s="86"/>
      <c r="C22" s="86" t="s">
        <v>61</v>
      </c>
      <c r="D22" s="86"/>
      <c r="E22" s="102"/>
      <c r="F22" s="88" t="s">
        <v>62</v>
      </c>
      <c r="G22" s="88">
        <v>394</v>
      </c>
      <c r="H22" s="86"/>
      <c r="I22" s="85"/>
      <c r="J22" s="85"/>
      <c r="K22" s="85"/>
      <c r="L22" s="85"/>
      <c r="M22" s="85"/>
      <c r="N22" s="85"/>
      <c r="O22" s="85"/>
      <c r="P22" s="85"/>
    </row>
    <row r="23" spans="1:26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  <c r="P23" s="85"/>
    </row>
    <row r="24" spans="1:26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  <c r="P24" s="85"/>
    </row>
    <row r="25" spans="1:26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6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6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6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6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6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  <c r="S30" s="41"/>
    </row>
    <row r="31" spans="1:26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6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2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2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2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2" x14ac:dyDescent="0.25">
      <c r="B36" s="90"/>
      <c r="C36" s="90"/>
      <c r="D36" s="90"/>
      <c r="E36" s="90"/>
      <c r="F36" s="90"/>
      <c r="G36" s="90"/>
      <c r="H36" s="90"/>
    </row>
    <row r="37" spans="2:22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  <c r="V37" s="6"/>
    </row>
    <row r="38" spans="2:22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  <c r="V38" s="6"/>
    </row>
    <row r="39" spans="2:22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  <c r="V39" s="6"/>
    </row>
    <row r="40" spans="2:22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  <c r="V40" s="6"/>
    </row>
    <row r="41" spans="2:22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  <c r="V41" s="6"/>
    </row>
    <row r="42" spans="2:22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41"/>
      <c r="T42" s="6"/>
      <c r="U42" s="6"/>
      <c r="V42" s="6"/>
    </row>
    <row r="43" spans="2:22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  <c r="V43" s="6"/>
    </row>
    <row r="44" spans="2:22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  <c r="V44" s="6"/>
    </row>
    <row r="45" spans="2:22" x14ac:dyDescent="0.25">
      <c r="N45" s="6"/>
      <c r="O45" s="6"/>
      <c r="P45" s="6"/>
      <c r="Q45" s="6"/>
      <c r="R45" s="6"/>
      <c r="S45" s="6"/>
      <c r="T45" s="6"/>
      <c r="U45" s="6"/>
      <c r="V45" s="6"/>
    </row>
    <row r="48" spans="2:22" x14ac:dyDescent="0.25">
      <c r="N48" s="6"/>
      <c r="O48" s="6"/>
      <c r="P48" s="6"/>
      <c r="Q48" s="6"/>
      <c r="R48" s="6"/>
      <c r="S48" s="6"/>
      <c r="T48" s="6"/>
      <c r="U48" s="6"/>
      <c r="V48" s="6"/>
    </row>
    <row r="49" spans="14:22" x14ac:dyDescent="0.25">
      <c r="N49" s="6"/>
      <c r="O49" s="6"/>
      <c r="P49" s="6"/>
      <c r="Q49" s="6"/>
      <c r="R49" s="6"/>
      <c r="S49" s="6"/>
      <c r="T49" s="6"/>
      <c r="U49" s="6"/>
      <c r="V49" s="6"/>
    </row>
    <row r="50" spans="14:22" x14ac:dyDescent="0.25">
      <c r="N50" s="6"/>
      <c r="O50" s="6"/>
      <c r="P50" s="6"/>
      <c r="Q50" s="6"/>
      <c r="R50" s="6"/>
      <c r="S50" s="6"/>
      <c r="T50" s="6"/>
      <c r="U50" s="6"/>
      <c r="V50" s="6"/>
    </row>
    <row r="51" spans="14:22" x14ac:dyDescent="0.25">
      <c r="N51" s="6"/>
      <c r="O51" s="6"/>
      <c r="P51" s="6"/>
      <c r="Q51" s="6"/>
      <c r="R51" s="6"/>
      <c r="S51" s="6"/>
      <c r="T51" s="6"/>
      <c r="U51" s="6"/>
      <c r="V51" s="6"/>
    </row>
    <row r="52" spans="14:22" x14ac:dyDescent="0.25">
      <c r="N52" s="6"/>
      <c r="O52" s="41"/>
      <c r="P52" s="41"/>
      <c r="Q52" s="41"/>
      <c r="R52" s="41"/>
      <c r="S52" s="41"/>
      <c r="T52" s="6"/>
      <c r="U52" s="6"/>
      <c r="V52" s="6"/>
    </row>
    <row r="53" spans="14:22" x14ac:dyDescent="0.25">
      <c r="N53" s="6"/>
      <c r="O53" s="6"/>
      <c r="P53" s="6"/>
      <c r="Q53" s="6"/>
      <c r="R53" s="6"/>
      <c r="S53" s="6"/>
      <c r="T53" s="6"/>
      <c r="U53" s="6"/>
      <c r="V53" s="6"/>
    </row>
    <row r="54" spans="14:22" x14ac:dyDescent="0.25">
      <c r="N54" s="6"/>
      <c r="O54" s="6"/>
      <c r="P54" s="6"/>
      <c r="Q54" s="6"/>
      <c r="R54" s="6"/>
      <c r="S54" s="6"/>
      <c r="T54" s="6"/>
      <c r="U54" s="6"/>
      <c r="V54" s="6"/>
    </row>
    <row r="55" spans="14:22" x14ac:dyDescent="0.25">
      <c r="N55" s="6"/>
      <c r="O55" s="6"/>
      <c r="P55" s="6"/>
      <c r="Q55" s="6"/>
      <c r="R55" s="6"/>
      <c r="S55" s="6"/>
      <c r="T55" s="6"/>
      <c r="U55" s="6"/>
      <c r="V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2" zoomScale="130" zoomScaleNormal="130" workbookViewId="0"/>
  </sheetViews>
  <sheetFormatPr defaultRowHeight="15" x14ac:dyDescent="0.25"/>
  <sheetData>
    <row r="117" spans="6:13" x14ac:dyDescent="0.25">
      <c r="F117" s="115" t="s">
        <v>55</v>
      </c>
      <c r="G117" s="115"/>
      <c r="H117" s="115"/>
      <c r="I117" s="115"/>
      <c r="J117" s="115"/>
      <c r="K117" s="115"/>
      <c r="L117" s="115"/>
      <c r="M117" s="115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60:N87"/>
  <sheetViews>
    <sheetView topLeftCell="A69" zoomScale="145" zoomScaleNormal="145" workbookViewId="0">
      <selection activeCell="P80" sqref="P80"/>
    </sheetView>
  </sheetViews>
  <sheetFormatPr defaultRowHeight="15" x14ac:dyDescent="0.25"/>
  <sheetData>
    <row r="60" spans="11:12" x14ac:dyDescent="0.25">
      <c r="K60" t="s">
        <v>86</v>
      </c>
      <c r="L60">
        <v>3</v>
      </c>
    </row>
    <row r="87" spans="13:14" x14ac:dyDescent="0.25">
      <c r="M87" t="s">
        <v>86</v>
      </c>
      <c r="N87">
        <v>23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18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A4DA-1012-4691-A407-BA48B81AA78F}">
  <dimension ref="A1"/>
  <sheetViews>
    <sheetView topLeftCell="A13" workbookViewId="0">
      <selection activeCell="Q44" sqref="Q4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Area Page</vt:lpstr>
      <vt:lpstr>Rates</vt:lpstr>
      <vt:lpstr>Rates1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2025-03-19T04:50:09Z</dcterms:modified>
</cp:coreProperties>
</file>