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8D505CC-06EB-47DD-9C0F-E34794124A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5" sheetId="8" r:id="rId2"/>
    <sheet name="Sheet6" sheetId="9" r:id="rId3"/>
    <sheet name="Sheet7" sheetId="10" r:id="rId4"/>
    <sheet name="Sheet9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H9" i="1"/>
  <c r="H10" i="1" s="1"/>
  <c r="F10" i="1"/>
  <c r="F17" i="1"/>
  <c r="F18" i="1" s="1"/>
  <c r="G18" i="1" s="1"/>
  <c r="E18" i="1"/>
  <c r="E16" i="1"/>
  <c r="E28" i="1"/>
  <c r="F9" i="1"/>
  <c r="C27" i="1"/>
  <c r="E7" i="1"/>
  <c r="B20" i="1"/>
  <c r="T25" i="9"/>
  <c r="H12" i="1" l="1"/>
  <c r="H11" i="1"/>
  <c r="G30" i="1"/>
  <c r="G28" i="1"/>
  <c r="F30" i="1" l="1"/>
  <c r="F28" i="1" l="1"/>
  <c r="O14" i="1" l="1"/>
  <c r="B10" i="1" l="1"/>
  <c r="B11" i="1" s="1"/>
  <c r="B8" i="1"/>
  <c r="B6" i="1"/>
  <c r="B5" i="1"/>
  <c r="B14" i="1" s="1"/>
  <c r="B12" i="1" l="1"/>
  <c r="B13" i="1" s="1"/>
  <c r="B15" i="1" s="1"/>
  <c r="I28" i="1" l="1"/>
  <c r="B17" i="1"/>
  <c r="B19" i="1" l="1"/>
  <c r="B18" i="1"/>
  <c r="B21" i="1"/>
  <c r="F27" i="1"/>
  <c r="G27" i="1"/>
  <c r="I27" i="1" s="1"/>
  <c r="F29" i="1"/>
  <c r="G29" i="1"/>
  <c r="G4" i="1" l="1"/>
</calcChain>
</file>

<file path=xl/sharedStrings.xml><?xml version="1.0" encoding="utf-8"?>
<sst xmlns="http://schemas.openxmlformats.org/spreadsheetml/2006/main" count="40" uniqueCount="33">
  <si>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</si>
  <si>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</si>
  <si>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</si>
  <si>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</si>
  <si>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</si>
  <si>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</si>
  <si>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</si>
  <si>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</si>
  <si>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</si>
  <si>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</si>
  <si>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</si>
  <si>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</si>
  <si>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</si>
  <si>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</si>
  <si>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</si>
  <si>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</si>
  <si>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</si>
  <si>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</si>
  <si>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</si>
  <si>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</si>
  <si>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</si>
  <si>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</si>
  <si>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</si>
  <si>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</si>
  <si>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DV</t>
  </si>
  <si>
    <t>SBA</t>
  </si>
  <si>
    <t xml:space="preserve">Measurement Carpet </t>
  </si>
  <si>
    <t>RV</t>
  </si>
  <si>
    <t>Mezzanine floor</t>
  </si>
  <si>
    <t>Mezzanine area remark mentioned in the report</t>
  </si>
  <si>
    <t>Rate</t>
  </si>
  <si>
    <t>Rental</t>
  </si>
  <si>
    <t>Final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</si>
</sst>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0" fontId="10" fillId="0" borderId="5" xfId="0" applyFont="1" applyBorder="1" applyAlignment="1">
      <alignment horizontal="center" wrapText="1"/>
    </xf>
    <xf numFmtId="0" fontId="0" fillId="0" borderId="5" xfId="0" applyBorder="1"/>
    <xf numFmtId="43" fontId="11" fillId="0" borderId="1" xfId="0" applyNumberFormat="1" applyFont="1" applyBorder="1"/>
    <xf numFmtId="10" fontId="0" fillId="0" borderId="1" xfId="0" applyNumberFormat="1" applyBorder="1"/>
    <xf numFmtId="43" fontId="2" fillId="0" borderId="1" xfId="0" applyNumberFormat="1" applyFont="1" applyBorder="1"/>
    <xf numFmtId="43" fontId="13" fillId="0" borderId="0" xfId="0" applyNumberFormat="1" applyFont="1"/>
    <xf numFmtId="0" fontId="2" fillId="0" borderId="1" xfId="0" applyFont="1" applyBorder="1"/>
    <xf numFmtId="43" fontId="2" fillId="0" borderId="6" xfId="0" applyNumberFormat="1" applyFont="1" applyBorder="1"/>
    <xf numFmtId="43" fontId="6" fillId="0" borderId="0" xfId="0" applyNumberFormat="1" applyFont="1"/>
    <xf numFmtId="0" fontId="0" fillId="0" borderId="7" xfId="0" applyBorder="1"/>
    <xf numFmtId="0" fontId="14" fillId="0" borderId="0" xfId="0" applyFont="1"/>
    <xf numFmtId="0" fontId="0" fillId="0" borderId="8" xfId="0" applyBorder="1"/>
    <xf numFmtId="10" fontId="0" fillId="0" borderId="8" xfId="0" applyNumberFormat="1" applyBorder="1"/>
    <xf numFmtId="43" fontId="0" fillId="0" borderId="8" xfId="0" applyNumberFormat="1" applyBorder="1"/>
    <xf numFmtId="0" fontId="0" fillId="0" borderId="9" xfId="0" applyBorder="1"/>
    <xf numFmtId="0" fontId="16" fillId="0" borderId="1" xfId="0" applyFont="1" applyBorder="1"/>
    <xf numFmtId="43" fontId="16" fillId="0" borderId="1" xfId="1" applyFont="1" applyFill="1" applyBorder="1"/>
    <xf numFmtId="0" fontId="16" fillId="0" borderId="1" xfId="0" applyFont="1" applyBorder="1" applyAlignment="1">
      <alignment wrapText="1"/>
    </xf>
    <xf numFmtId="10" fontId="16" fillId="0" borderId="1" xfId="0" applyNumberFormat="1" applyFont="1" applyBorder="1"/>
    <xf numFmtId="0" fontId="17" fillId="0" borderId="1" xfId="0" applyFont="1" applyBorder="1"/>
    <xf numFmtId="43" fontId="17" fillId="0" borderId="1" xfId="0" applyNumberFormat="1" applyFont="1" applyBorder="1"/>
    <xf numFmtId="164" fontId="15" fillId="2" borderId="1" xfId="1" applyNumberFormat="1" applyFont="1" applyFill="1" applyBorder="1"/>
    <xf numFmtId="43" fontId="15" fillId="2" borderId="1" xfId="1" applyFont="1" applyFill="1" applyBorder="1"/>
    <xf numFmtId="43" fontId="15" fillId="2" borderId="1" xfId="0" applyNumberFormat="1" applyFont="1" applyFill="1" applyBorder="1"/>
    <xf numFmtId="0" fontId="15" fillId="2" borderId="1" xfId="0" applyFont="1" applyFill="1" applyBorder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16</xdr:col>
      <xdr:colOff>457200</xdr:colOff>
      <xdr:row>43</xdr:row>
      <xdr:rowOff>58301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BFC9CE-6B90-3432-862A-9BEFF25F8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0"/>
          <a:ext cx="8677275" cy="8249801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</xdr:colOff>
      <xdr:row>0</xdr:row>
      <xdr:rowOff>0</xdr:rowOff>
    </xdr:from>
    <xdr:to>
      <xdr:col>33</xdr:col>
      <xdr:colOff>219075</xdr:colOff>
      <xdr:row>44</xdr:row>
      <xdr:rowOff>96433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E1758D-6595-6FCF-5EE2-2987B8429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0975" y="0"/>
          <a:ext cx="8724900" cy="8478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Normal="100" workbookViewId="0">
      <selection activeCell="B5" sqref="B5"/>
    </sheetView>
  </sheetViews>
  <sheetFormatPr defaultRowHeight="15" x14ac:dyDescent="0.25"/>
  <cols>
    <col min="1" max="1" width="21.7109375" bestFit="1" customWidth="1"/>
    <col min="2" max="2" width="16.140625" style="7" customWidth="1"/>
    <col min="3" max="3" width="18.28515625" customWidth="1"/>
    <col min="4" max="4" width="19.85546875" customWidth="1"/>
    <col min="5" max="5" width="21.7109375" customWidth="1"/>
    <col min="6" max="6" width="18.85546875" bestFit="1" customWidth="1"/>
    <col min="7" max="7" width="19.85546875" bestFit="1" customWidth="1"/>
    <col min="8" max="9" width="21.7109375" bestFit="1" customWidth="1"/>
    <col min="11" max="11" width="12.5703125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30"/>
      <c r="B2" s="22"/>
      <c r="C2" s="22"/>
      <c r="D2" s="20"/>
      <c r="E2" s="8"/>
      <c r="F2" s="37"/>
    </row>
    <row r="3" spans="1:17" ht="16.5" x14ac:dyDescent="0.3">
      <c r="A3" s="46" t="s">
        <v>0</v>
      </c>
      <c r="B3" s="47">
        <v>10000</v>
      </c>
      <c r="C3" s="17"/>
      <c r="D3" s="17"/>
      <c r="E3" t="s">
        <v>13</v>
      </c>
    </row>
    <row r="4" spans="1:17" ht="33" x14ac:dyDescent="0.3">
      <c r="A4" s="48" t="s">
        <v>1</v>
      </c>
      <c r="B4" s="47">
        <v>2200</v>
      </c>
      <c r="C4" s="17"/>
      <c r="D4" s="17"/>
      <c r="E4">
        <v>1994</v>
      </c>
      <c r="F4" s="3">
        <v>2025</v>
      </c>
      <c r="G4" s="4">
        <f>F4-E4</f>
        <v>31</v>
      </c>
      <c r="L4" s="22"/>
    </row>
    <row r="5" spans="1:17" ht="16.5" x14ac:dyDescent="0.3">
      <c r="A5" s="46" t="s">
        <v>2</v>
      </c>
      <c r="B5" s="47">
        <f>B3-B4</f>
        <v>7800</v>
      </c>
      <c r="C5" s="17"/>
      <c r="D5" s="17"/>
      <c r="E5" s="31"/>
      <c r="F5" s="3"/>
      <c r="G5" s="4"/>
      <c r="H5" s="56" t="s">
        <v>32</v>
      </c>
      <c r="L5" s="8"/>
      <c r="M5" s="8"/>
      <c r="N5" s="24"/>
      <c r="O5" s="24"/>
      <c r="P5" s="24"/>
      <c r="Q5" s="24"/>
    </row>
    <row r="6" spans="1:17" ht="16.5" x14ac:dyDescent="0.3">
      <c r="A6" s="46" t="s">
        <v>3</v>
      </c>
      <c r="B6" s="47">
        <f>B4</f>
        <v>2200</v>
      </c>
      <c r="C6" s="17"/>
      <c r="D6" s="17"/>
      <c r="E6" s="32" t="s">
        <v>22</v>
      </c>
      <c r="F6" s="8" t="s">
        <v>23</v>
      </c>
      <c r="G6" s="14"/>
      <c r="H6" s="45" t="s">
        <v>23</v>
      </c>
      <c r="L6" s="8"/>
      <c r="M6" s="8"/>
      <c r="N6" s="24"/>
      <c r="O6" s="24"/>
      <c r="P6" s="24"/>
      <c r="Q6" s="24"/>
    </row>
    <row r="7" spans="1:17" ht="16.5" x14ac:dyDescent="0.3">
      <c r="A7" s="46" t="s">
        <v>4</v>
      </c>
      <c r="B7" s="46">
        <v>31</v>
      </c>
      <c r="C7" s="18"/>
      <c r="D7" s="18"/>
      <c r="E7" s="39">
        <f>F7/1.2</f>
        <v>365.83333333333337</v>
      </c>
      <c r="F7" s="3">
        <v>439</v>
      </c>
      <c r="G7" s="52" t="s">
        <v>23</v>
      </c>
      <c r="H7" s="53">
        <v>439</v>
      </c>
      <c r="L7" s="8"/>
      <c r="M7" s="8"/>
      <c r="N7" s="24"/>
      <c r="O7" s="24"/>
      <c r="P7" s="24"/>
      <c r="Q7" s="24"/>
    </row>
    <row r="8" spans="1:17" ht="16.5" x14ac:dyDescent="0.3">
      <c r="A8" s="46" t="s">
        <v>5</v>
      </c>
      <c r="B8" s="46">
        <f>B9-B7</f>
        <v>29</v>
      </c>
      <c r="C8" s="18"/>
      <c r="D8" s="18"/>
      <c r="F8" s="3">
        <v>8500</v>
      </c>
      <c r="G8" s="54" t="s">
        <v>30</v>
      </c>
      <c r="H8" s="53">
        <v>8900</v>
      </c>
      <c r="L8" s="10"/>
      <c r="M8" s="10"/>
      <c r="N8" s="24"/>
      <c r="O8" s="24"/>
      <c r="P8" s="24"/>
      <c r="Q8" s="24"/>
    </row>
    <row r="9" spans="1:17" ht="16.5" x14ac:dyDescent="0.3">
      <c r="A9" s="46" t="s">
        <v>6</v>
      </c>
      <c r="B9" s="46">
        <v>60</v>
      </c>
      <c r="C9" s="18"/>
      <c r="D9" s="18"/>
      <c r="E9" s="6"/>
      <c r="F9" s="25">
        <f>F8*F7</f>
        <v>3731500</v>
      </c>
      <c r="G9" s="54" t="s">
        <v>11</v>
      </c>
      <c r="H9" s="55">
        <f>H8*H7</f>
        <v>3907100</v>
      </c>
      <c r="J9" s="25"/>
      <c r="K9" s="13"/>
      <c r="L9" s="8"/>
      <c r="M9" s="8"/>
      <c r="N9" s="24"/>
      <c r="O9" s="24"/>
      <c r="P9" s="24"/>
      <c r="Q9" s="24"/>
    </row>
    <row r="10" spans="1:17" ht="33" x14ac:dyDescent="0.3">
      <c r="A10" s="48" t="s">
        <v>7</v>
      </c>
      <c r="B10" s="46">
        <f>90*B7/B9</f>
        <v>46.5</v>
      </c>
      <c r="C10" s="18"/>
      <c r="D10" s="18"/>
      <c r="E10" s="8"/>
      <c r="F10" s="42">
        <f>F9*0.9</f>
        <v>3358350</v>
      </c>
      <c r="G10" s="54" t="s">
        <v>27</v>
      </c>
      <c r="H10" s="55">
        <f>H9*0.9</f>
        <v>3516390</v>
      </c>
      <c r="I10" s="27"/>
      <c r="J10" s="23"/>
      <c r="K10" s="13"/>
      <c r="L10" s="24"/>
      <c r="M10" s="24"/>
      <c r="N10" s="24"/>
      <c r="O10" s="24"/>
      <c r="P10" s="24"/>
      <c r="Q10" s="24"/>
    </row>
    <row r="11" spans="1:17" ht="16.5" x14ac:dyDescent="0.3">
      <c r="A11" s="46"/>
      <c r="B11" s="49">
        <f>B10%</f>
        <v>0.46500000000000002</v>
      </c>
      <c r="C11" s="29"/>
      <c r="D11" s="29"/>
      <c r="E11" s="34"/>
      <c r="F11" s="43"/>
      <c r="G11" s="54" t="s">
        <v>24</v>
      </c>
      <c r="H11" s="55">
        <f>H9*0.8</f>
        <v>3125680</v>
      </c>
      <c r="K11" s="13"/>
      <c r="L11" s="24"/>
      <c r="M11" s="24"/>
      <c r="N11" s="24"/>
      <c r="O11" s="24"/>
      <c r="P11" s="24"/>
      <c r="Q11" s="24"/>
    </row>
    <row r="12" spans="1:17" ht="16.5" x14ac:dyDescent="0.3">
      <c r="A12" s="46" t="s">
        <v>8</v>
      </c>
      <c r="B12" s="47">
        <f>B6*B11</f>
        <v>1023</v>
      </c>
      <c r="C12" s="19"/>
      <c r="D12" s="19"/>
      <c r="E12" s="10"/>
      <c r="F12" s="44"/>
      <c r="G12" s="54" t="s">
        <v>31</v>
      </c>
      <c r="H12" s="55">
        <f>H9*0.035/12</f>
        <v>11395.708333333334</v>
      </c>
      <c r="K12" s="13"/>
      <c r="L12" s="24"/>
      <c r="M12" s="24"/>
      <c r="N12" s="24"/>
      <c r="O12" s="24"/>
      <c r="P12" s="24"/>
      <c r="Q12" s="24"/>
    </row>
    <row r="13" spans="1:17" ht="16.5" x14ac:dyDescent="0.3">
      <c r="A13" s="46" t="s">
        <v>9</v>
      </c>
      <c r="B13" s="47">
        <f>B6-B12</f>
        <v>1177</v>
      </c>
      <c r="C13" s="19"/>
      <c r="D13" s="19"/>
      <c r="E13" s="10"/>
      <c r="F13" s="10"/>
      <c r="G13" s="56"/>
      <c r="H13" s="56"/>
      <c r="K13" s="13"/>
      <c r="L13" s="39"/>
      <c r="M13" s="24"/>
      <c r="N13" s="24"/>
      <c r="O13" s="24"/>
      <c r="P13" s="24"/>
      <c r="Q13" s="24"/>
    </row>
    <row r="14" spans="1:17" ht="16.5" x14ac:dyDescent="0.3">
      <c r="A14" s="46" t="s">
        <v>2</v>
      </c>
      <c r="B14" s="47">
        <f>B5</f>
        <v>7800</v>
      </c>
      <c r="C14" s="17"/>
      <c r="D14" s="17"/>
      <c r="E14" s="10" t="s">
        <v>26</v>
      </c>
      <c r="F14" s="10" t="s">
        <v>28</v>
      </c>
      <c r="K14" s="13"/>
      <c r="L14" s="24"/>
      <c r="M14" s="24"/>
      <c r="N14" s="24"/>
      <c r="O14" s="24">
        <f>N14*1.1</f>
        <v>0</v>
      </c>
      <c r="P14" s="24"/>
      <c r="Q14" s="24"/>
    </row>
    <row r="15" spans="1:17" ht="16.5" x14ac:dyDescent="0.3">
      <c r="A15" s="46" t="s">
        <v>10</v>
      </c>
      <c r="B15" s="47">
        <f>B14+B13</f>
        <v>8977</v>
      </c>
      <c r="C15" s="17"/>
      <c r="D15" s="17"/>
      <c r="E15" s="10">
        <v>411</v>
      </c>
      <c r="F15" s="10">
        <v>354</v>
      </c>
      <c r="G15" s="6"/>
      <c r="K15" s="13"/>
      <c r="L15" s="27"/>
      <c r="M15" s="27"/>
    </row>
    <row r="16" spans="1:17" ht="16.5" x14ac:dyDescent="0.3">
      <c r="A16" s="46" t="s">
        <v>21</v>
      </c>
      <c r="B16" s="50">
        <v>439</v>
      </c>
      <c r="C16" s="30"/>
      <c r="D16" s="16"/>
      <c r="E16" s="10">
        <f>E15*1.2</f>
        <v>493.2</v>
      </c>
      <c r="F16" s="8"/>
      <c r="I16" s="5"/>
      <c r="J16" s="5"/>
      <c r="K16" s="5"/>
      <c r="L16" s="6"/>
    </row>
    <row r="17" spans="1:14" ht="16.5" x14ac:dyDescent="0.3">
      <c r="A17" s="50" t="s">
        <v>11</v>
      </c>
      <c r="B17" s="51">
        <f>B15*B16</f>
        <v>3940903</v>
      </c>
      <c r="C17" s="21"/>
      <c r="D17" s="33"/>
      <c r="E17" s="35">
        <v>6000</v>
      </c>
      <c r="F17" s="35">
        <f>E17*70%</f>
        <v>4200</v>
      </c>
      <c r="I17" s="5"/>
      <c r="J17" s="28"/>
      <c r="K17" s="5"/>
      <c r="L17" s="6"/>
      <c r="N17" s="6"/>
    </row>
    <row r="18" spans="1:14" ht="16.5" x14ac:dyDescent="0.3">
      <c r="A18" s="50" t="s">
        <v>27</v>
      </c>
      <c r="B18" s="51">
        <f>B17*0.98</f>
        <v>3862084.94</v>
      </c>
      <c r="C18" s="21"/>
      <c r="D18" s="33"/>
      <c r="E18" s="35">
        <f>E17*E16</f>
        <v>2959200</v>
      </c>
      <c r="F18" s="35">
        <f>F17*F15</f>
        <v>1486800</v>
      </c>
      <c r="G18" s="6">
        <f>E18+F18</f>
        <v>4446000</v>
      </c>
      <c r="I18" s="5"/>
      <c r="J18" s="28"/>
      <c r="K18" s="5"/>
      <c r="L18" s="6"/>
      <c r="N18" s="6"/>
    </row>
    <row r="19" spans="1:14" ht="16.5" x14ac:dyDescent="0.3">
      <c r="A19" s="50" t="s">
        <v>24</v>
      </c>
      <c r="B19" s="51">
        <f>B17*0.8</f>
        <v>3152722.4000000004</v>
      </c>
      <c r="C19" s="21"/>
      <c r="D19" s="33"/>
      <c r="E19" s="35"/>
      <c r="F19" s="35"/>
      <c r="I19" s="5"/>
      <c r="J19" s="28"/>
      <c r="K19" s="5"/>
      <c r="L19" s="6"/>
      <c r="N19" s="6"/>
    </row>
    <row r="20" spans="1:14" ht="16.5" x14ac:dyDescent="0.3">
      <c r="A20" s="50" t="s">
        <v>12</v>
      </c>
      <c r="B20" s="51">
        <f>439*B4</f>
        <v>965800</v>
      </c>
      <c r="C20" s="33"/>
      <c r="D20" s="33"/>
      <c r="E20" s="35" t="s">
        <v>29</v>
      </c>
      <c r="F20" s="35"/>
      <c r="I20" s="6"/>
      <c r="J20" s="5"/>
    </row>
    <row r="21" spans="1:14" ht="16.5" x14ac:dyDescent="0.3">
      <c r="A21" s="50" t="s">
        <v>16</v>
      </c>
      <c r="B21" s="51">
        <f>B17*0.03/12</f>
        <v>9852.2574999999997</v>
      </c>
      <c r="C21" s="21"/>
      <c r="D21" s="33"/>
      <c r="E21" s="35"/>
      <c r="F21" s="35"/>
      <c r="I21" s="6"/>
      <c r="J21" s="5"/>
    </row>
    <row r="22" spans="1:14" x14ac:dyDescent="0.25">
      <c r="A22" s="26"/>
      <c r="B22" s="36"/>
      <c r="C22" s="26"/>
      <c r="D22" s="26"/>
      <c r="E22" s="38"/>
      <c r="F22" s="6"/>
    </row>
    <row r="23" spans="1:14" x14ac:dyDescent="0.25">
      <c r="B23" s="12"/>
      <c r="I23" s="6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25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/>
      <c r="C27" s="8">
        <f>40*10.764</f>
        <v>430.55999999999995</v>
      </c>
      <c r="D27" s="8"/>
      <c r="E27" s="8">
        <f>2700000+189000+27000</f>
        <v>2916000</v>
      </c>
      <c r="F27" s="10" t="e">
        <f t="shared" ref="F27:F30" si="0">E27/B27</f>
        <v>#DIV/0!</v>
      </c>
      <c r="G27" s="10">
        <f>E27/C27</f>
        <v>6772.5752508361211</v>
      </c>
      <c r="H27" s="10"/>
      <c r="I27" s="8">
        <f>B15/G27</f>
        <v>1.3254928395061727</v>
      </c>
      <c r="J27" s="15"/>
    </row>
    <row r="28" spans="1:14" ht="17.25" x14ac:dyDescent="0.3">
      <c r="B28" s="9"/>
      <c r="C28" s="8">
        <v>439</v>
      </c>
      <c r="D28" s="8"/>
      <c r="E28" s="8">
        <f>2700000+189000+27000</f>
        <v>2916000</v>
      </c>
      <c r="F28" s="10" t="e">
        <f t="shared" si="0"/>
        <v>#DIV/0!</v>
      </c>
      <c r="G28" s="10">
        <f>E28/C28</f>
        <v>6642.3690205011389</v>
      </c>
      <c r="H28" s="10"/>
      <c r="I28" s="8">
        <f>B15/G28</f>
        <v>1.3514756515775035</v>
      </c>
      <c r="J28" s="15"/>
    </row>
    <row r="29" spans="1:14" x14ac:dyDescent="0.25">
      <c r="B29" s="9"/>
      <c r="C29" s="8">
        <v>800</v>
      </c>
      <c r="D29" s="8"/>
      <c r="E29" s="10">
        <v>7500000</v>
      </c>
      <c r="F29" s="10" t="e">
        <f t="shared" si="0"/>
        <v>#DIV/0!</v>
      </c>
      <c r="G29" s="10">
        <f t="shared" ref="G29:G30" si="1">E29/C29</f>
        <v>9375</v>
      </c>
      <c r="H29" s="10"/>
      <c r="I29" s="8"/>
    </row>
    <row r="30" spans="1:14" x14ac:dyDescent="0.25">
      <c r="C30" s="8">
        <v>475</v>
      </c>
      <c r="E30" s="10">
        <v>3700000</v>
      </c>
      <c r="F30" s="10" t="e">
        <f t="shared" si="0"/>
        <v>#DIV/0!</v>
      </c>
      <c r="G30" s="6">
        <f t="shared" si="1"/>
        <v>7789.4736842105267</v>
      </c>
      <c r="H30" s="6"/>
    </row>
    <row r="31" spans="1:14" x14ac:dyDescent="0.25">
      <c r="C31" s="40"/>
      <c r="E31" s="6"/>
      <c r="F31" s="6"/>
      <c r="G31" s="6"/>
      <c r="H31" s="6"/>
    </row>
    <row r="32" spans="1:14" x14ac:dyDescent="0.25">
      <c r="E32" s="6"/>
      <c r="F32" s="6"/>
      <c r="G32" s="6"/>
      <c r="H32" s="6"/>
    </row>
    <row r="34" spans="1:9" ht="15.75" x14ac:dyDescent="0.25">
      <c r="A34" s="41"/>
      <c r="B34"/>
      <c r="E34" s="6"/>
      <c r="I34" s="6"/>
    </row>
    <row r="35" spans="1:9" ht="15.75" x14ac:dyDescent="0.25">
      <c r="A35" s="41"/>
      <c r="B35"/>
      <c r="E35" s="6"/>
      <c r="I35" s="6"/>
    </row>
    <row r="36" spans="1:9" ht="15.75" x14ac:dyDescent="0.25">
      <c r="A36" s="23"/>
      <c r="E36" s="6"/>
      <c r="I36" s="6"/>
    </row>
    <row r="37" spans="1:9" ht="15.75" x14ac:dyDescent="0.25">
      <c r="A37" s="23"/>
      <c r="E37" s="6"/>
    </row>
    <row r="38" spans="1:9" x14ac:dyDescent="0.25">
      <c r="E38" s="6"/>
    </row>
    <row r="39" spans="1:9" x14ac:dyDescent="0.25">
      <c r="E39" s="6"/>
    </row>
    <row r="57" spans="3:5" x14ac:dyDescent="0.25">
      <c r="C57" s="6"/>
      <c r="D57" s="6"/>
      <c r="E5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H1" workbookViewId="0">
      <selection activeCell="AM24" sqref="AM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T24:T25"/>
  <sheetViews>
    <sheetView topLeftCell="A7" workbookViewId="0">
      <selection activeCell="T26" sqref="T26"/>
    </sheetView>
  </sheetViews>
  <sheetFormatPr defaultRowHeight="15" x14ac:dyDescent="0.25"/>
  <sheetData>
    <row r="24" spans="20:20" x14ac:dyDescent="0.25">
      <c r="T24">
        <v>243980</v>
      </c>
    </row>
    <row r="25" spans="20:20" x14ac:dyDescent="0.25">
      <c r="T25">
        <f>T24/10.764</f>
        <v>22666.295057599407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10"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2025-03-10T09:33:22Z</dcterms:modified>
</cp:coreProperties>
</file>