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Y42" i="4" l="1"/>
  <c r="Y44" i="4" s="1"/>
  <c r="Y43" i="4" l="1"/>
  <c r="M7" i="15"/>
  <c r="Q10" i="13"/>
  <c r="Q14" i="14"/>
  <c r="C3" i="4" l="1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H6" i="4" s="1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4" i="4" l="1"/>
  <c r="D3" i="4"/>
  <c r="H9" i="4"/>
  <c r="G8" i="4"/>
  <c r="G9" i="4"/>
  <c r="F8" i="4"/>
  <c r="F9" i="4"/>
  <c r="H3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<sst xmlns="http://schemas.openxmlformats.org/spreadsheetml/2006/main" count="50" uniqueCount="44">
  <si>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</si>
  <si>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</si>
  <si>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</si>
  <si>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</si>
  <si>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</si>
  <si>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</si>
  <si>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</si>
  <si>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</si>
  <si>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</si>
  <si>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</si>
  <si>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</si>
  <si>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</si>
  <si>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</si>
  <si>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</si>
  <si>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</si>
  <si>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</si>
  <si>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</si>
  <si>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</si>
  <si>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</si>
  <si>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</si>
  <si>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</si>
  <si>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</si>
  <si>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</si>
  <si>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</si>
  <si>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</si>
  <si>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</si>
  <si>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</si>
  <si>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</si>
  <si>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</si>
  <si>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</si>
  <si>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</si>
  <si>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</si>
  <si>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</si>
  <si>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</si>
  <si>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</si>
  <si>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</si>
  <si>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</si>
  <si>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</si>
  <si>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</si>
  <si>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</si>
  <si>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As per part OC</t>
  </si>
  <si>
    <t>State Bank of India ( RACPC- Chinchpokli ) - Mr. Nishil Kumar Pradhan</t>
  </si>
  <si>
    <t>Agree CA</t>
  </si>
  <si>
    <t>1 Car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</si>
</sst>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11</xdr:col>
      <xdr:colOff>276774</xdr:colOff>
      <xdr:row>27</xdr:row>
      <xdr:rowOff>57876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0"/>
          <a:ext cx="3934374" cy="5201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0</xdr:rowOff>
    </xdr:from>
    <xdr:to>
      <xdr:col>11</xdr:col>
      <xdr:colOff>333932</xdr:colOff>
      <xdr:row>34</xdr:row>
      <xdr:rowOff>162665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333500"/>
          <a:ext cx="3991532" cy="53061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8</xdr:col>
      <xdr:colOff>324406</xdr:colOff>
      <xdr:row>29</xdr:row>
      <xdr:rowOff>134060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71500"/>
          <a:ext cx="3982006" cy="50870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12</xdr:col>
      <xdr:colOff>258062</xdr:colOff>
      <xdr:row>33</xdr:row>
      <xdr:rowOff>29383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0500"/>
          <a:ext cx="6354062" cy="57920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12</xdr:col>
      <xdr:colOff>324746</xdr:colOff>
      <xdr:row>37</xdr:row>
      <xdr:rowOff>48429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333500"/>
          <a:ext cx="6420746" cy="5763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zoomScaleNormal="100" workbookViewId="0">
      <selection activeCell="J11" sqref="J11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x14ac:dyDescent="0.25">
      <c r="A3" s="4">
        <f t="shared" ref="A3:A9" si="0">N3</f>
        <v>0</v>
      </c>
      <c r="B3" s="4">
        <f t="shared" ref="B3:B9" si="1">Q3</f>
        <v>685</v>
      </c>
      <c r="C3" s="4">
        <f>B3*1.2</f>
        <v>822</v>
      </c>
      <c r="D3" s="4">
        <f t="shared" ref="D3:D9" si="2">C3*1.2</f>
        <v>986.4</v>
      </c>
      <c r="E3" s="5">
        <f t="shared" ref="E3:E9" si="3">R3</f>
        <v>16761334</v>
      </c>
      <c r="F3" s="9">
        <f t="shared" ref="F3:F9" si="4">ROUND((E3/B3),0)</f>
        <v>24469</v>
      </c>
      <c r="G3" s="9">
        <f t="shared" ref="G3:G9" si="5">ROUND((E3/C3),0)</f>
        <v>20391</v>
      </c>
      <c r="H3" s="9">
        <f t="shared" ref="H3:H9" si="6">ROUND((E3/D3),0)</f>
        <v>16992</v>
      </c>
      <c r="I3" s="4" t="e">
        <f>#REF!</f>
        <v>#REF!</v>
      </c>
      <c r="J3" s="4">
        <f t="shared" ref="J3:J9" si="7">S3</f>
        <v>0</v>
      </c>
      <c r="O3">
        <v>0</v>
      </c>
      <c r="P3">
        <f t="shared" ref="P3:P9" si="8">O3/1.2</f>
        <v>0</v>
      </c>
      <c r="Q3">
        <v>685</v>
      </c>
      <c r="R3" s="2">
        <v>16761334</v>
      </c>
    </row>
    <row r="4" spans="1:20" s="46" customFormat="1" x14ac:dyDescent="0.25">
      <c r="A4" s="44">
        <f t="shared" si="0"/>
        <v>0</v>
      </c>
      <c r="B4" s="44">
        <f t="shared" si="1"/>
        <v>966</v>
      </c>
      <c r="C4" s="44">
        <f t="shared" ref="C4:C9" si="9">B4*1.2</f>
        <v>1159.2</v>
      </c>
      <c r="D4" s="44">
        <f t="shared" si="2"/>
        <v>1391.04</v>
      </c>
      <c r="E4" s="45">
        <f t="shared" si="3"/>
        <v>23583200</v>
      </c>
      <c r="F4" s="44">
        <f t="shared" si="4"/>
        <v>24413</v>
      </c>
      <c r="G4" s="44">
        <f t="shared" si="5"/>
        <v>20344</v>
      </c>
      <c r="H4" s="44">
        <f t="shared" si="6"/>
        <v>16954</v>
      </c>
      <c r="I4" s="44" t="e">
        <f>#REF!</f>
        <v>#REF!</v>
      </c>
      <c r="J4" s="44">
        <f t="shared" si="7"/>
        <v>0</v>
      </c>
      <c r="O4" s="46">
        <v>0</v>
      </c>
      <c r="P4" s="46">
        <f t="shared" si="8"/>
        <v>0</v>
      </c>
      <c r="Q4" s="46">
        <v>966</v>
      </c>
      <c r="R4" s="47">
        <v>23583200</v>
      </c>
    </row>
    <row r="5" spans="1:20" s="46" customFormat="1" x14ac:dyDescent="0.25">
      <c r="A5" s="44">
        <f t="shared" si="0"/>
        <v>0</v>
      </c>
      <c r="B5" s="44">
        <f t="shared" si="1"/>
        <v>685</v>
      </c>
      <c r="C5" s="44">
        <f t="shared" si="9"/>
        <v>822</v>
      </c>
      <c r="D5" s="44">
        <f t="shared" si="2"/>
        <v>986.4</v>
      </c>
      <c r="E5" s="45">
        <f t="shared" si="3"/>
        <v>16409200</v>
      </c>
      <c r="F5" s="44">
        <f t="shared" si="4"/>
        <v>23955</v>
      </c>
      <c r="G5" s="44">
        <f t="shared" si="5"/>
        <v>19963</v>
      </c>
      <c r="H5" s="44">
        <f t="shared" si="6"/>
        <v>16635</v>
      </c>
      <c r="I5" s="44" t="e">
        <f>#REF!</f>
        <v>#REF!</v>
      </c>
      <c r="J5" s="44">
        <f t="shared" si="7"/>
        <v>0</v>
      </c>
      <c r="O5" s="46">
        <v>0</v>
      </c>
      <c r="P5" s="46">
        <f t="shared" si="8"/>
        <v>0</v>
      </c>
      <c r="Q5" s="46">
        <v>685</v>
      </c>
      <c r="R5" s="47">
        <v>16409200</v>
      </c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9" t="e">
        <f t="shared" si="4"/>
        <v>#DIV/0!</v>
      </c>
      <c r="G6" s="9" t="e">
        <f t="shared" si="5"/>
        <v>#DIV/0!</v>
      </c>
      <c r="H6" s="9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ref="Q6:Q9" si="10">P6/1.2</f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s="46" customFormat="1" x14ac:dyDescent="0.25">
      <c r="A16" s="44">
        <f t="shared" ref="A16:A25" si="32">N16</f>
        <v>0</v>
      </c>
      <c r="B16" s="44">
        <f t="shared" ref="B16:B25" si="33">Q16</f>
        <v>753</v>
      </c>
      <c r="C16" s="44">
        <f t="shared" ref="C16:C25" si="34">B16*1.2</f>
        <v>903.6</v>
      </c>
      <c r="D16" s="44">
        <f t="shared" ref="D16:D25" si="35">C16*1.2</f>
        <v>1084.32</v>
      </c>
      <c r="E16" s="45">
        <f t="shared" ref="E16:E25" si="36">R16</f>
        <v>20300000</v>
      </c>
      <c r="F16" s="44">
        <f t="shared" ref="F16:F25" si="37">ROUND((E16/B16),0)</f>
        <v>26959</v>
      </c>
      <c r="G16" s="44">
        <f t="shared" ref="G16:G25" si="38">ROUND((E16/C16),0)</f>
        <v>22466</v>
      </c>
      <c r="H16" s="44">
        <f t="shared" ref="H16:H25" si="39">ROUND((E16/D16),0)</f>
        <v>18721</v>
      </c>
      <c r="I16" s="44" t="e">
        <f>#REF!</f>
        <v>#REF!</v>
      </c>
      <c r="J16" s="44">
        <f t="shared" ref="J16:J25" si="40">S16</f>
        <v>0</v>
      </c>
      <c r="O16" s="46">
        <v>0</v>
      </c>
      <c r="P16" s="46">
        <f t="shared" ref="P16:Q25" si="41">O16/1.2</f>
        <v>0</v>
      </c>
      <c r="Q16" s="46">
        <v>753</v>
      </c>
      <c r="R16" s="47">
        <v>20300000</v>
      </c>
    </row>
    <row r="17" spans="1:25" x14ac:dyDescent="0.25">
      <c r="A17" s="4">
        <f t="shared" si="32"/>
        <v>0</v>
      </c>
      <c r="B17" s="4">
        <f t="shared" si="33"/>
        <v>666</v>
      </c>
      <c r="C17" s="4">
        <f t="shared" si="34"/>
        <v>799.19999999999993</v>
      </c>
      <c r="D17" s="4">
        <f t="shared" si="35"/>
        <v>959.03999999999985</v>
      </c>
      <c r="E17" s="5">
        <f t="shared" si="36"/>
        <v>16000000</v>
      </c>
      <c r="F17" s="9">
        <f t="shared" si="37"/>
        <v>24024</v>
      </c>
      <c r="G17" s="9">
        <f t="shared" si="38"/>
        <v>20020</v>
      </c>
      <c r="H17" s="9">
        <f t="shared" si="39"/>
        <v>16683</v>
      </c>
      <c r="I17" s="4" t="e">
        <f>#REF!</f>
        <v>#REF!</v>
      </c>
      <c r="J17" s="4">
        <f t="shared" si="40"/>
        <v>0</v>
      </c>
      <c r="O17">
        <v>0</v>
      </c>
      <c r="P17">
        <f t="shared" si="41"/>
        <v>0</v>
      </c>
      <c r="Q17">
        <v>666</v>
      </c>
      <c r="R17" s="2">
        <v>16000000</v>
      </c>
    </row>
    <row r="18" spans="1:25" s="46" customFormat="1" x14ac:dyDescent="0.25">
      <c r="A18" s="44">
        <f t="shared" si="32"/>
        <v>0</v>
      </c>
      <c r="B18" s="44">
        <f t="shared" si="33"/>
        <v>966</v>
      </c>
      <c r="C18" s="44">
        <f t="shared" si="34"/>
        <v>1159.2</v>
      </c>
      <c r="D18" s="44">
        <f t="shared" si="35"/>
        <v>1391.04</v>
      </c>
      <c r="E18" s="45">
        <f t="shared" si="36"/>
        <v>27000000</v>
      </c>
      <c r="F18" s="44">
        <f t="shared" si="37"/>
        <v>27950</v>
      </c>
      <c r="G18" s="44">
        <f t="shared" si="38"/>
        <v>23292</v>
      </c>
      <c r="H18" s="44">
        <f t="shared" si="39"/>
        <v>19410</v>
      </c>
      <c r="I18" s="44" t="e">
        <f>#REF!</f>
        <v>#REF!</v>
      </c>
      <c r="J18" s="44">
        <f t="shared" si="40"/>
        <v>0</v>
      </c>
      <c r="O18" s="46">
        <v>0</v>
      </c>
      <c r="P18" s="46">
        <f t="shared" si="41"/>
        <v>0</v>
      </c>
      <c r="Q18" s="46">
        <v>966</v>
      </c>
      <c r="R18" s="47">
        <v>27000000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25000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S28" s="10"/>
      <c r="T28" s="10"/>
      <c r="U28" s="17" t="s">
        <v>15</v>
      </c>
      <c r="V28" s="18"/>
      <c r="W28" s="19">
        <f>W26-W27</f>
        <v>22500</v>
      </c>
      <c r="X28" s="22"/>
    </row>
    <row r="29" spans="1:25" ht="15.75" x14ac:dyDescent="0.25">
      <c r="E29" t="s">
        <v>42</v>
      </c>
      <c r="F29" s="7">
        <v>685</v>
      </c>
      <c r="G29" s="6"/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3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57</v>
      </c>
      <c r="X31" s="31">
        <v>2022</v>
      </c>
      <c r="Y31" t="s">
        <v>40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5" ht="48" customHeight="1" x14ac:dyDescent="0.25">
      <c r="P33" s="42" t="s">
        <v>41</v>
      </c>
      <c r="Q33" s="42"/>
      <c r="R33" s="42"/>
      <c r="S33" s="42"/>
      <c r="T33" s="43"/>
      <c r="U33" s="21" t="s">
        <v>20</v>
      </c>
      <c r="V33" s="23"/>
      <c r="W33" s="24">
        <f>90*W30/W32</f>
        <v>4.5</v>
      </c>
      <c r="X33" s="24"/>
    </row>
    <row r="34" spans="15:25" ht="15.75" x14ac:dyDescent="0.25">
      <c r="U34" s="17"/>
      <c r="V34" s="26"/>
      <c r="W34" s="27">
        <v>0</v>
      </c>
      <c r="X34" s="27"/>
    </row>
    <row r="35" spans="15:25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0</v>
      </c>
      <c r="X35" s="22"/>
    </row>
    <row r="36" spans="15:25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2500</v>
      </c>
      <c r="X36" s="22"/>
    </row>
    <row r="37" spans="15:25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22500</v>
      </c>
      <c r="X37" s="22"/>
    </row>
    <row r="38" spans="15:25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5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25000</v>
      </c>
      <c r="X39" s="22"/>
    </row>
    <row r="40" spans="15:25" ht="15.75" x14ac:dyDescent="0.25">
      <c r="S40" s="10"/>
      <c r="T40" s="10"/>
      <c r="U40" s="23"/>
      <c r="V40" s="23"/>
      <c r="W40" s="24"/>
      <c r="X40" s="24"/>
    </row>
    <row r="41" spans="15:25" ht="15.75" x14ac:dyDescent="0.25">
      <c r="S41" s="10"/>
      <c r="T41" s="10"/>
      <c r="U41" s="28" t="s">
        <v>38</v>
      </c>
      <c r="V41" s="30"/>
      <c r="W41" s="25">
        <v>685</v>
      </c>
      <c r="X41" s="24" t="s">
        <v>43</v>
      </c>
    </row>
    <row r="42" spans="15:25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17125000</v>
      </c>
      <c r="X42" s="33">
        <v>800000</v>
      </c>
      <c r="Y42" s="15">
        <f>X42+W42</f>
        <v>17925000</v>
      </c>
    </row>
    <row r="43" spans="15:25" ht="15.75" x14ac:dyDescent="0.25">
      <c r="S43" s="11"/>
      <c r="T43" s="10"/>
      <c r="U43" s="17" t="s">
        <v>25</v>
      </c>
      <c r="V43" s="23"/>
      <c r="W43" s="34">
        <f>W42*0.98</f>
        <v>16782500</v>
      </c>
      <c r="X43" s="35"/>
      <c r="Y43">
        <f>Y42*0.98</f>
        <v>17566500</v>
      </c>
    </row>
    <row r="44" spans="15:25" ht="15.75" x14ac:dyDescent="0.25">
      <c r="S44" s="10"/>
      <c r="T44" s="10"/>
      <c r="U44" s="17" t="s">
        <v>26</v>
      </c>
      <c r="V44" s="23"/>
      <c r="W44" s="34">
        <f>W42*0.8</f>
        <v>13700000</v>
      </c>
      <c r="X44" s="34"/>
      <c r="Y44">
        <f>Y42*0.8</f>
        <v>14340000</v>
      </c>
    </row>
    <row r="45" spans="15:25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5" ht="15.75" x14ac:dyDescent="0.25">
      <c r="U46" s="37" t="s">
        <v>27</v>
      </c>
      <c r="V46" s="38"/>
      <c r="W46" s="39">
        <f>W27*W41</f>
        <v>1712500</v>
      </c>
      <c r="X46" s="39"/>
    </row>
    <row r="47" spans="15:25" ht="15.75" x14ac:dyDescent="0.25">
      <c r="U47" s="17" t="s">
        <v>28</v>
      </c>
      <c r="V47" s="23"/>
      <c r="W47" s="36"/>
      <c r="X47" s="36"/>
    </row>
    <row r="48" spans="15:25" ht="15.75" x14ac:dyDescent="0.25">
      <c r="U48" s="40" t="s">
        <v>29</v>
      </c>
      <c r="V48" s="36"/>
      <c r="W48" s="34">
        <f>W42*0.025/12</f>
        <v>35677.083333333336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Q44"/>
  <sheetViews>
    <sheetView topLeftCell="D4" zoomScaleNormal="100" workbookViewId="0">
      <selection activeCell="Q7" sqref="Q7:Q10"/>
    </sheetView>
  </sheetViews>
  <sheetFormatPr defaultRowHeight="15" x14ac:dyDescent="0.25"/>
  <cols>
    <col min="17" max="17" width="25.7109375" customWidth="1"/>
  </cols>
  <sheetData>
    <row r="7" spans="17:17" x14ac:dyDescent="0.25">
      <c r="Q7">
        <v>16761334</v>
      </c>
    </row>
    <row r="8" spans="17:17" x14ac:dyDescent="0.25">
      <c r="Q8">
        <v>1086000</v>
      </c>
    </row>
    <row r="9" spans="17:17" x14ac:dyDescent="0.25">
      <c r="Q9">
        <v>30000</v>
      </c>
    </row>
    <row r="10" spans="17:17" x14ac:dyDescent="0.25">
      <c r="Q10">
        <f>SUM(Q7:Q9)</f>
        <v>17877334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1:Q14"/>
  <sheetViews>
    <sheetView topLeftCell="D9" workbookViewId="0">
      <selection activeCell="Q11" sqref="Q11:Q14"/>
    </sheetView>
  </sheetViews>
  <sheetFormatPr defaultRowHeight="15" x14ac:dyDescent="0.25"/>
  <cols>
    <col min="17" max="17" width="15.5703125" customWidth="1"/>
  </cols>
  <sheetData>
    <row r="11" spans="17:17" x14ac:dyDescent="0.25">
      <c r="Q11">
        <v>22220000</v>
      </c>
    </row>
    <row r="12" spans="17:17" x14ac:dyDescent="0.25">
      <c r="Q12">
        <v>1333200</v>
      </c>
    </row>
    <row r="13" spans="17:17" x14ac:dyDescent="0.25">
      <c r="Q13">
        <v>30000</v>
      </c>
    </row>
    <row r="14" spans="17:17" x14ac:dyDescent="0.25">
      <c r="Q14">
        <f>SUM(Q11:Q13)</f>
        <v>23583200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topLeftCell="A4" zoomScaleNormal="100" workbookViewId="0">
      <selection activeCell="M4" sqref="M4:M7"/>
    </sheetView>
  </sheetViews>
  <sheetFormatPr defaultRowHeight="15" x14ac:dyDescent="0.25"/>
  <cols>
    <col min="13" max="13" width="16.28515625" customWidth="1"/>
  </cols>
  <sheetData>
    <row r="2" spans="1:13" x14ac:dyDescent="0.25">
      <c r="A2" s="6"/>
    </row>
    <row r="4" spans="1:13" x14ac:dyDescent="0.25">
      <c r="M4">
        <v>15452000</v>
      </c>
    </row>
    <row r="5" spans="1:13" x14ac:dyDescent="0.25">
      <c r="M5">
        <v>927200</v>
      </c>
    </row>
    <row r="6" spans="1:13" x14ac:dyDescent="0.25">
      <c r="M6">
        <v>30000</v>
      </c>
    </row>
    <row r="7" spans="1:13" x14ac:dyDescent="0.25">
      <c r="M7">
        <f>SUM(M4:M6)</f>
        <v>16409200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P9" sqref="P9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C8" sqref="C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W11" sqref="W11:AA13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2025-03-08T11:35:35Z</dcterms:modified>
</cp:coreProperties>
</file>