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16381254-D102-40D2-96F6-3888CB9C6F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 s="1"/>
  <c r="G30" i="1" s="1"/>
  <c r="B19" i="1"/>
  <c r="C19" i="1"/>
  <c r="G31" i="1"/>
  <c r="B31" i="1"/>
  <c r="C31" i="1"/>
  <c r="C29" i="1"/>
  <c r="C20" i="1"/>
  <c r="B20" i="1"/>
  <c r="F8" i="1"/>
  <c r="F7" i="1"/>
  <c r="C28" i="1"/>
  <c r="G28" i="1" s="1"/>
  <c r="C27" i="1"/>
  <c r="E8" i="1"/>
  <c r="E7" i="1"/>
  <c r="C10" i="1"/>
  <c r="C11" i="1" s="1"/>
  <c r="C8" i="1"/>
  <c r="C6" i="1"/>
  <c r="C5" i="1"/>
  <c r="C14" i="1" s="1"/>
  <c r="C12" i="1" l="1"/>
  <c r="C13" i="1" s="1"/>
  <c r="C15" i="1" s="1"/>
  <c r="C17" i="1" s="1"/>
  <c r="F30" i="1"/>
  <c r="F31" i="1"/>
  <c r="C18" i="1" l="1"/>
  <c r="F28" i="1"/>
  <c r="O14" i="1" l="1"/>
  <c r="B10" i="1" l="1"/>
  <c r="B11" i="1" s="1"/>
  <c r="B8" i="1"/>
  <c r="B6" i="1"/>
  <c r="B5" i="1"/>
  <c r="B14" i="1" s="1"/>
  <c r="B12" i="1" l="1"/>
  <c r="B13" i="1" s="1"/>
  <c r="B15" i="1" s="1"/>
  <c r="I28" i="1" s="1"/>
  <c r="B17" i="1" l="1"/>
  <c r="B18" i="1" l="1"/>
  <c r="F27" i="1" l="1"/>
  <c r="I27" i="1" s="1"/>
  <c r="G27" i="1"/>
  <c r="F29" i="1"/>
  <c r="G29" i="1"/>
  <c r="G4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<sst xmlns="http://schemas.openxmlformats.org/spreadsheetml/2006/main" count="32" uniqueCount="30">
  <si>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</si>
  <si>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</si>
  <si>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</si>
  <si>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</si>
  <si>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</si>
  <si>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</si>
  <si>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</si>
  <si>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</si>
  <si>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</si>
  <si>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</si>
  <si>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</si>
  <si>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</si>
  <si>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</si>
  <si>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</si>
  <si>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</si>
  <si>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</si>
  <si>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</si>
  <si>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</si>
  <si>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</si>
  <si>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</si>
  <si>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</si>
  <si>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</si>
  <si>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</si>
  <si>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</si>
  <si>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</si>
  <si>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</si>
  <si>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 xml:space="preserve">Measurement Carpet </t>
  </si>
  <si>
    <t>RV</t>
  </si>
  <si>
    <t>Flat no.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</si>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</sst>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0" fillId="0" borderId="7" xfId="0" applyBorder="1"/>
    <xf numFmtId="0" fontId="1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17</xdr:col>
      <xdr:colOff>19050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C1E0E-D8F7-1F5D-086C-07F6943B4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7943850" cy="8030696"/>
        </a:xfrm>
        <a:prstGeom prst="rect">
          <a:avLst/>
        </a:prstGeom>
      </xdr:spPr>
    </xdr:pic>
    <xdr:clientData/>
  </xdr:twoCellAnchor>
  <xdr:twoCellAnchor editAs="oneCell">
    <xdr:from>
      <xdr:col>18</xdr:col>
      <xdr:colOff>19049</xdr:colOff>
      <xdr:row>0</xdr:row>
      <xdr:rowOff>0</xdr:rowOff>
    </xdr:from>
    <xdr:to>
      <xdr:col>31</xdr:col>
      <xdr:colOff>163676</xdr:colOff>
      <xdr:row>42</xdr:row>
      <xdr:rowOff>182117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B5F435-75E5-841E-DCBB-63A1D7A15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1849" y="0"/>
          <a:ext cx="8069427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571501</xdr:colOff>
      <xdr:row>39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7E5458-FC37-692B-8072-7251971B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886700" cy="7458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7</xdr:row>
      <xdr:rowOff>19050</xdr:rowOff>
    </xdr:from>
    <xdr:to>
      <xdr:col>28</xdr:col>
      <xdr:colOff>457200</xdr:colOff>
      <xdr:row>46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36A01F-B0CD-454C-A404-EA751184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8175" y="1352550"/>
          <a:ext cx="9267825" cy="7419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zoomScaleNormal="100" workbookViewId="0">
      <selection activeCell="G18" sqref="G18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 t="s">
        <v>28</v>
      </c>
      <c r="B2" s="24">
        <v>31</v>
      </c>
      <c r="C2" s="24">
        <v>32</v>
      </c>
      <c r="D2" s="22"/>
      <c r="E2" s="8"/>
      <c r="F2" s="41"/>
    </row>
    <row r="3" spans="1:17" ht="16.5" x14ac:dyDescent="0.3">
      <c r="A3" s="16" t="s">
        <v>0</v>
      </c>
      <c r="B3" s="25">
        <v>30000</v>
      </c>
      <c r="C3" s="17">
        <v>30000</v>
      </c>
      <c r="D3" s="17"/>
      <c r="E3" t="s">
        <v>13</v>
      </c>
    </row>
    <row r="4" spans="1:17" ht="33" x14ac:dyDescent="0.3">
      <c r="A4" s="18" t="s">
        <v>1</v>
      </c>
      <c r="B4" s="25">
        <v>3000</v>
      </c>
      <c r="C4" s="17">
        <v>3000</v>
      </c>
      <c r="D4" s="17"/>
      <c r="E4">
        <v>2009</v>
      </c>
      <c r="F4" s="3">
        <v>2025</v>
      </c>
      <c r="G4" s="4">
        <f>F4-E4</f>
        <v>16</v>
      </c>
      <c r="L4" s="24"/>
    </row>
    <row r="5" spans="1:17" ht="16.5" x14ac:dyDescent="0.3">
      <c r="A5" s="16" t="s">
        <v>2</v>
      </c>
      <c r="B5" s="25">
        <f>B3-B4</f>
        <v>27000</v>
      </c>
      <c r="C5" s="17">
        <f>C3-C4</f>
        <v>27000</v>
      </c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>
        <f>C4</f>
        <v>3000</v>
      </c>
      <c r="D6" s="17" t="s">
        <v>29</v>
      </c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16</v>
      </c>
      <c r="C7" s="20">
        <v>16</v>
      </c>
      <c r="D7" s="20">
        <v>31</v>
      </c>
      <c r="E7" s="6">
        <f>69.96*10.764</f>
        <v>753.04943999999989</v>
      </c>
      <c r="F7" s="3">
        <f>E7*1.2</f>
        <v>903.65932799999985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44</v>
      </c>
      <c r="C8" s="20">
        <f>C9-C7</f>
        <v>44</v>
      </c>
      <c r="D8" s="20">
        <v>32</v>
      </c>
      <c r="E8">
        <f>49.05*10.764</f>
        <v>527.97419999999988</v>
      </c>
      <c r="F8" s="3">
        <f>E8*1.2</f>
        <v>633.56903999999986</v>
      </c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>
        <v>60</v>
      </c>
      <c r="D9" s="20"/>
      <c r="E9" s="6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24</v>
      </c>
      <c r="C10" s="20">
        <f>90*C7/C9</f>
        <v>24</v>
      </c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0.24</v>
      </c>
      <c r="C11" s="33">
        <f>C10%</f>
        <v>0.24</v>
      </c>
      <c r="D11" s="33"/>
      <c r="E11" s="38"/>
      <c r="F11" s="38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720</v>
      </c>
      <c r="C12" s="21">
        <f>C6*C11</f>
        <v>720</v>
      </c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2280</v>
      </c>
      <c r="C13" s="21">
        <f>C6-C12</f>
        <v>2280</v>
      </c>
      <c r="D13" s="21"/>
      <c r="E13" s="10"/>
      <c r="F13" s="10"/>
      <c r="K13" s="13"/>
      <c r="L13" s="44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27000</v>
      </c>
      <c r="C14" s="17">
        <f>C5</f>
        <v>27000</v>
      </c>
      <c r="D14" s="17"/>
      <c r="E14" s="10" t="s">
        <v>26</v>
      </c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29280</v>
      </c>
      <c r="C15" s="17">
        <f>C14+C13</f>
        <v>29280</v>
      </c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753</v>
      </c>
      <c r="C16" s="34">
        <v>528</v>
      </c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22047840</v>
      </c>
      <c r="C17" s="23">
        <f>C15*C16</f>
        <v>15459840</v>
      </c>
      <c r="D17" s="37"/>
      <c r="E17" s="39"/>
      <c r="F17" s="39"/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f>B17*0.98</f>
        <v>21606883.199999999</v>
      </c>
      <c r="C18" s="23">
        <f>C17*0.98</f>
        <v>15150643.199999999</v>
      </c>
      <c r="D18" s="37"/>
      <c r="E18" s="39"/>
      <c r="F18" s="39"/>
      <c r="I18" s="5"/>
      <c r="J18" s="32"/>
      <c r="K18" s="5"/>
      <c r="L18" s="6"/>
      <c r="N18" s="6"/>
    </row>
    <row r="19" spans="1:14" ht="16.5" x14ac:dyDescent="0.3">
      <c r="A19" s="34" t="s">
        <v>24</v>
      </c>
      <c r="B19" s="23">
        <f>B17*0.8</f>
        <v>17638272</v>
      </c>
      <c r="C19" s="23">
        <f>C17*0.8</f>
        <v>12367872</v>
      </c>
      <c r="D19" s="37"/>
      <c r="E19" s="39"/>
      <c r="F19" s="39"/>
      <c r="I19" s="5"/>
      <c r="J19" s="32"/>
      <c r="K19" s="5"/>
      <c r="L19" s="6"/>
      <c r="N19" s="6"/>
    </row>
    <row r="20" spans="1:14" ht="16.5" x14ac:dyDescent="0.3">
      <c r="A20" s="34" t="s">
        <v>12</v>
      </c>
      <c r="B20" s="23">
        <f>904*B4</f>
        <v>2712000</v>
      </c>
      <c r="C20" s="37">
        <f>634*C4</f>
        <v>1902000</v>
      </c>
      <c r="D20" s="37"/>
      <c r="E20" s="39"/>
      <c r="F20" s="39"/>
      <c r="I20" s="6"/>
      <c r="J20" s="5"/>
    </row>
    <row r="21" spans="1:14" ht="16.5" x14ac:dyDescent="0.3">
      <c r="A21" s="22" t="s">
        <v>16</v>
      </c>
      <c r="B21" s="23">
        <v>60000</v>
      </c>
      <c r="C21" s="23">
        <v>40000</v>
      </c>
      <c r="D21" s="37"/>
      <c r="E21" s="39"/>
      <c r="F21" s="39"/>
      <c r="I21" s="6"/>
      <c r="J21" s="5"/>
    </row>
    <row r="22" spans="1:14" x14ac:dyDescent="0.25">
      <c r="A22" s="30"/>
      <c r="B22" s="40"/>
      <c r="C22" s="30"/>
      <c r="D22" s="30"/>
      <c r="E22" s="42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528</v>
      </c>
      <c r="C27" s="8">
        <f>B27*1.2</f>
        <v>633.6</v>
      </c>
      <c r="D27" s="8"/>
      <c r="E27" s="8">
        <v>15700000</v>
      </c>
      <c r="F27" s="10">
        <f t="shared" ref="F27:F31" si="0">E27/B27</f>
        <v>29734.848484848484</v>
      </c>
      <c r="G27" s="10">
        <f>E27/C27</f>
        <v>24779.040404040403</v>
      </c>
      <c r="H27" s="10"/>
      <c r="I27" s="8">
        <f>B15/F27</f>
        <v>0.98470318471337581</v>
      </c>
      <c r="J27" s="15"/>
    </row>
    <row r="28" spans="1:14" ht="17.25" x14ac:dyDescent="0.3">
      <c r="B28" s="9">
        <v>750</v>
      </c>
      <c r="C28" s="8">
        <f>B28*1.2</f>
        <v>900</v>
      </c>
      <c r="D28" s="8"/>
      <c r="E28" s="8">
        <v>24000000</v>
      </c>
      <c r="F28" s="10">
        <f t="shared" si="0"/>
        <v>32000</v>
      </c>
      <c r="G28" s="10">
        <f>E28/C28</f>
        <v>26666.666666666668</v>
      </c>
      <c r="H28" s="10"/>
      <c r="I28" s="8">
        <f>B15/F28</f>
        <v>0.91500000000000004</v>
      </c>
      <c r="J28" s="15"/>
    </row>
    <row r="29" spans="1:14" x14ac:dyDescent="0.25">
      <c r="B29" s="9">
        <v>758</v>
      </c>
      <c r="C29" s="8">
        <f>B29*1.2</f>
        <v>909.6</v>
      </c>
      <c r="D29" s="8"/>
      <c r="E29" s="10">
        <v>24500000</v>
      </c>
      <c r="F29" s="10">
        <f t="shared" si="0"/>
        <v>32321.899736147756</v>
      </c>
      <c r="G29" s="10">
        <f t="shared" ref="G29:G31" si="1">E29/C29</f>
        <v>26934.916446789797</v>
      </c>
      <c r="H29" s="10"/>
      <c r="I29" s="8"/>
    </row>
    <row r="30" spans="1:14" x14ac:dyDescent="0.25">
      <c r="B30" s="7">
        <f>69.96*10.764</f>
        <v>753.04943999999989</v>
      </c>
      <c r="C30" s="8">
        <f>B30*1.2</f>
        <v>903.65932799999985</v>
      </c>
      <c r="E30" s="10">
        <v>24120000</v>
      </c>
      <c r="F30" s="10">
        <f t="shared" si="0"/>
        <v>32029.769519515219</v>
      </c>
      <c r="G30" s="6">
        <f t="shared" si="1"/>
        <v>26691.474599596015</v>
      </c>
      <c r="H30" s="6"/>
    </row>
    <row r="31" spans="1:14" x14ac:dyDescent="0.25">
      <c r="B31" s="7">
        <f>C31/1.2</f>
        <v>528.15359999999998</v>
      </c>
      <c r="C31" s="45">
        <f>58.88*10.764</f>
        <v>633.78431999999998</v>
      </c>
      <c r="E31" s="6">
        <v>15500000</v>
      </c>
      <c r="F31" s="6">
        <f t="shared" si="0"/>
        <v>29347.523144782124</v>
      </c>
      <c r="G31" s="6">
        <f t="shared" si="1"/>
        <v>24456.269287318439</v>
      </c>
      <c r="H31" s="6"/>
    </row>
    <row r="32" spans="1:14" x14ac:dyDescent="0.25">
      <c r="E32" s="6"/>
      <c r="F32" s="6"/>
      <c r="G32" s="6"/>
      <c r="H32" s="6"/>
    </row>
    <row r="34" spans="1:9" ht="15.75" x14ac:dyDescent="0.25">
      <c r="A34" s="46"/>
      <c r="B34" s="8"/>
      <c r="C34" s="8"/>
      <c r="D34" s="8"/>
      <c r="E34" s="10"/>
      <c r="F34" s="8"/>
      <c r="G34" s="43"/>
      <c r="I34" s="6"/>
    </row>
    <row r="35" spans="1:9" ht="15.75" x14ac:dyDescent="0.25">
      <c r="A35" s="46"/>
      <c r="B35" s="8"/>
      <c r="C35" s="8"/>
      <c r="D35" s="8"/>
      <c r="E35" s="10"/>
      <c r="F35" s="8"/>
      <c r="G35" s="43"/>
      <c r="I35" s="6"/>
    </row>
    <row r="36" spans="1:9" ht="15.75" x14ac:dyDescent="0.25">
      <c r="A36" s="27"/>
      <c r="C36" s="8"/>
      <c r="E36" s="10"/>
      <c r="I36" s="6"/>
    </row>
    <row r="37" spans="1:9" ht="15.75" x14ac:dyDescent="0.25">
      <c r="A37" s="27"/>
      <c r="C37" s="8"/>
      <c r="E37" s="10"/>
    </row>
    <row r="38" spans="1:9" x14ac:dyDescent="0.25">
      <c r="C38" s="8"/>
      <c r="E38" s="10"/>
    </row>
    <row r="39" spans="1:9" x14ac:dyDescent="0.25">
      <c r="C39" s="45"/>
      <c r="E39" s="10"/>
    </row>
    <row r="57" spans="3:5" x14ac:dyDescent="0.25">
      <c r="C57" s="6"/>
      <c r="D57" s="6"/>
      <c r="E57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V45" sqref="V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L10" workbookViewId="0">
      <selection activeCell="AI47" sqref="AI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2025-03-10T09:57:09Z</dcterms:modified>
</cp:coreProperties>
</file>