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filterPrivacy="1" defaultThemeVersion="124226"/>
  <xr:revisionPtr revIDLastSave="0" documentId="13_ncr:1_{E314CB6B-5FA1-458D-874C-F53091AB3000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1" sheetId="1" r:id="rId1"/>
    <sheet name="Sheet5" sheetId="8" r:id="rId2"/>
    <sheet name="Sheet6" sheetId="9" r:id="rId3"/>
    <sheet name="Sheet7" sheetId="10" r:id="rId4"/>
    <sheet name="Sheet9" sheetId="12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30" i="1" l="1"/>
  <c r="C30" i="1" s="1"/>
  <c r="G30" i="1" s="1"/>
  <c r="G31" i="1"/>
  <c r="B31" i="1"/>
  <c r="C31" i="1"/>
  <c r="C29" i="1"/>
  <c r="C20" i="1"/>
  <c r="B20" i="1"/>
  <c r="F8" i="1"/>
  <c r="F7" i="1"/>
  <c r="C28" i="1"/>
  <c r="G28" i="1" s="1"/>
  <c r="C27" i="1"/>
  <c r="E8" i="1"/>
  <c r="E7" i="1"/>
  <c r="C10" i="1"/>
  <c r="C11" i="1" s="1"/>
  <c r="C8" i="1"/>
  <c r="C6" i="1"/>
  <c r="C5" i="1"/>
  <c r="C14" i="1" s="1"/>
  <c r="C12" i="1" l="1"/>
  <c r="C13" i="1" s="1"/>
  <c r="C15" i="1" s="1"/>
  <c r="C17" i="1" s="1"/>
  <c r="C19" i="1" s="1"/>
  <c r="F30" i="1"/>
  <c r="F31" i="1"/>
  <c r="C18" i="1" l="1"/>
  <c r="F28" i="1"/>
  <c r="O14" i="1" l="1"/>
  <c r="B10" i="1" l="1"/>
  <c r="B11" i="1" s="1"/>
  <c r="B8" i="1"/>
  <c r="B6" i="1"/>
  <c r="B5" i="1"/>
  <c r="B14" i="1" s="1"/>
  <c r="B12" i="1" l="1"/>
  <c r="B13" i="1" s="1"/>
  <c r="B15" i="1" s="1"/>
  <c r="I28" i="1" s="1"/>
  <c r="B17" i="1" l="1"/>
  <c r="B19" i="1" s="1"/>
  <c r="B18" i="1" l="1"/>
  <c r="F27" i="1" l="1"/>
  <c r="I27" i="1" s="1"/>
  <c r="G27" i="1"/>
  <c r="F29" i="1"/>
  <c r="G29" i="1"/>
  <c r="G4" i="1" l="1"/>
</calcChain>
</file>

<file path=xl/sharedStrings.xml><?xml version="1.0" encoding="utf-8"?>
<sst xmlns="http://schemas.openxmlformats.org/spreadsheetml/2006/main" count="32" uniqueCount="30">
  <si>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</si>
  <si>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</si>
  <si>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</si>
  <si>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</si>
  <si>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</si>
  <si>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</si>
  <si>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</si>
  <si>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(100-10)X12/60</t>
  </si>
  <si>
    <t>Depreciation Amt</t>
  </si>
  <si>
    <t>Depreciated Bldg. Rate</t>
  </si>
  <si>
    <t>Total Composite Rate</t>
  </si>
  <si>
    <t>Value</t>
  </si>
  <si>
    <t>IV</t>
  </si>
  <si>
    <t>Con. Year</t>
  </si>
  <si>
    <t>Online</t>
  </si>
  <si>
    <t>Carpet</t>
  </si>
  <si>
    <t>Rental Value</t>
  </si>
  <si>
    <t>Rate on Carpet Area</t>
  </si>
  <si>
    <t>Rate on Built up Area</t>
  </si>
  <si>
    <t>Rate on Saleable Area</t>
  </si>
  <si>
    <t xml:space="preserve"> Built up Area</t>
  </si>
  <si>
    <t>Area</t>
  </si>
  <si>
    <t>Agreement carpet area</t>
  </si>
  <si>
    <t>Built up area</t>
  </si>
  <si>
    <t>DV</t>
  </si>
  <si>
    <t>SBA</t>
  </si>
  <si>
    <t xml:space="preserve">Measurement Carpet </t>
  </si>
  <si>
    <t>RV</t>
  </si>
  <si>
    <t>Flat no.</t>
  </si>
  <si>
    <t>Flat No.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</si>
</sst>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_ * #,##0_ ;_ * \-#,##0_ ;_ * &quot;-&quot;??_ ;_ @_ "/>
  </numFmts>
  <fonts count="1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color rgb="FF000000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u/>
      <sz val="12.65"/>
      <color theme="10"/>
      <name val="Calibri"/>
      <family val="2"/>
    </font>
    <font>
      <sz val="11"/>
      <color theme="1"/>
      <name val="Arial Narrow"/>
      <family val="2"/>
    </font>
    <font>
      <b/>
      <sz val="11"/>
      <name val="Arial Narrow"/>
      <family val="2"/>
    </font>
    <font>
      <sz val="11"/>
      <name val="Arial Narrow"/>
      <family val="2"/>
    </font>
    <font>
      <b/>
      <sz val="11"/>
      <color theme="1"/>
      <name val="Arial Narrow"/>
      <family val="2"/>
    </font>
    <font>
      <b/>
      <sz val="11"/>
      <color rgb="FF000000"/>
      <name val="Calibri"/>
      <family val="2"/>
      <scheme val="minor"/>
    </font>
    <font>
      <b/>
      <sz val="11"/>
      <name val="Calibri"/>
      <family val="2"/>
      <scheme val="minor"/>
    </font>
    <font>
      <sz val="12"/>
      <color theme="1"/>
      <name val="Arial Narrow"/>
      <family val="2"/>
    </font>
  </fonts>
  <fills count="3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8" fillId="0" borderId="0" applyNumberFormat="0" applyFill="0" applyBorder="0" applyAlignment="0" applyProtection="0">
      <alignment vertical="top"/>
      <protection locked="0"/>
    </xf>
  </cellStyleXfs>
  <cellXfs count="48">
    <xf numFmtId="0" fontId="0" fillId="0" borderId="0" xfId="0"/>
    <xf numFmtId="0" fontId="0" fillId="0" borderId="2" xfId="0" applyBorder="1"/>
    <xf numFmtId="0" fontId="0" fillId="0" borderId="3" xfId="0" applyBorder="1"/>
    <xf numFmtId="43" fontId="3" fillId="0" borderId="0" xfId="1" applyFont="1" applyBorder="1"/>
    <xf numFmtId="43" fontId="2" fillId="0" borderId="0" xfId="1" applyFont="1" applyBorder="1"/>
    <xf numFmtId="43" fontId="2" fillId="0" borderId="0" xfId="0" applyNumberFormat="1" applyFont="1"/>
    <xf numFmtId="43" fontId="0" fillId="0" borderId="0" xfId="0" applyNumberFormat="1"/>
    <xf numFmtId="0" fontId="7" fillId="0" borderId="0" xfId="0" applyFont="1"/>
    <xf numFmtId="0" fontId="0" fillId="0" borderId="1" xfId="0" applyBorder="1"/>
    <xf numFmtId="0" fontId="7" fillId="0" borderId="1" xfId="0" applyFont="1" applyBorder="1"/>
    <xf numFmtId="43" fontId="0" fillId="0" borderId="1" xfId="0" applyNumberFormat="1" applyBorder="1"/>
    <xf numFmtId="0" fontId="7" fillId="0" borderId="4" xfId="0" applyFont="1" applyBorder="1"/>
    <xf numFmtId="43" fontId="7" fillId="0" borderId="0" xfId="0" applyNumberFormat="1" applyFont="1"/>
    <xf numFmtId="43" fontId="5" fillId="0" borderId="0" xfId="0" applyNumberFormat="1" applyFont="1"/>
    <xf numFmtId="164" fontId="2" fillId="0" borderId="0" xfId="1" applyNumberFormat="1" applyFont="1" applyFill="1" applyBorder="1"/>
    <xf numFmtId="0" fontId="8" fillId="0" borderId="0" xfId="2" applyFill="1" applyBorder="1" applyAlignment="1" applyProtection="1"/>
    <xf numFmtId="0" fontId="9" fillId="0" borderId="1" xfId="0" applyFont="1" applyBorder="1"/>
    <xf numFmtId="43" fontId="9" fillId="0" borderId="1" xfId="0" applyNumberFormat="1" applyFont="1" applyBorder="1"/>
    <xf numFmtId="0" fontId="9" fillId="0" borderId="1" xfId="0" applyFont="1" applyBorder="1" applyAlignment="1">
      <alignment wrapText="1"/>
    </xf>
    <xf numFmtId="0" fontId="11" fillId="0" borderId="1" xfId="0" applyFont="1" applyBorder="1"/>
    <xf numFmtId="0" fontId="9" fillId="0" borderId="1" xfId="1" applyNumberFormat="1" applyFont="1" applyBorder="1"/>
    <xf numFmtId="43" fontId="9" fillId="0" borderId="1" xfId="1" applyFont="1" applyBorder="1"/>
    <xf numFmtId="0" fontId="10" fillId="0" borderId="1" xfId="0" applyFont="1" applyBorder="1"/>
    <xf numFmtId="43" fontId="10" fillId="0" borderId="1" xfId="0" applyNumberFormat="1" applyFont="1" applyBorder="1"/>
    <xf numFmtId="0" fontId="10" fillId="0" borderId="1" xfId="0" applyFont="1" applyBorder="1" applyAlignment="1">
      <alignment horizontal="center" wrapText="1"/>
    </xf>
    <xf numFmtId="43" fontId="11" fillId="0" borderId="1" xfId="1" applyFont="1" applyFill="1" applyBorder="1"/>
    <xf numFmtId="10" fontId="11" fillId="0" borderId="1" xfId="0" applyNumberFormat="1" applyFont="1" applyBorder="1"/>
    <xf numFmtId="0" fontId="4" fillId="0" borderId="0" xfId="0" applyFont="1"/>
    <xf numFmtId="0" fontId="6" fillId="0" borderId="0" xfId="0" applyFont="1"/>
    <xf numFmtId="0" fontId="3" fillId="0" borderId="0" xfId="0" applyFont="1"/>
    <xf numFmtId="0" fontId="2" fillId="0" borderId="0" xfId="0" applyFont="1"/>
    <xf numFmtId="0" fontId="5" fillId="0" borderId="0" xfId="0" applyFont="1"/>
    <xf numFmtId="43" fontId="13" fillId="0" borderId="0" xfId="0" applyNumberFormat="1" applyFont="1"/>
    <xf numFmtId="10" fontId="9" fillId="0" borderId="1" xfId="1" applyNumberFormat="1" applyFont="1" applyBorder="1"/>
    <xf numFmtId="0" fontId="12" fillId="0" borderId="1" xfId="0" applyFont="1" applyBorder="1"/>
    <xf numFmtId="0" fontId="10" fillId="0" borderId="5" xfId="0" applyFont="1" applyBorder="1" applyAlignment="1">
      <alignment horizontal="center" wrapText="1"/>
    </xf>
    <xf numFmtId="0" fontId="0" fillId="0" borderId="5" xfId="0" applyBorder="1"/>
    <xf numFmtId="43" fontId="12" fillId="0" borderId="1" xfId="0" applyNumberFormat="1" applyFont="1" applyBorder="1"/>
    <xf numFmtId="10" fontId="0" fillId="0" borderId="1" xfId="0" applyNumberFormat="1" applyBorder="1"/>
    <xf numFmtId="43" fontId="2" fillId="0" borderId="1" xfId="0" applyNumberFormat="1" applyFont="1" applyBorder="1"/>
    <xf numFmtId="43" fontId="14" fillId="0" borderId="0" xfId="0" applyNumberFormat="1" applyFont="1"/>
    <xf numFmtId="0" fontId="2" fillId="0" borderId="1" xfId="0" applyFont="1" applyBorder="1"/>
    <xf numFmtId="43" fontId="2" fillId="0" borderId="6" xfId="0" applyNumberFormat="1" applyFont="1" applyBorder="1"/>
    <xf numFmtId="0" fontId="0" fillId="2" borderId="1" xfId="0" applyFill="1" applyBorder="1"/>
    <xf numFmtId="43" fontId="6" fillId="0" borderId="0" xfId="0" applyNumberFormat="1" applyFont="1"/>
    <xf numFmtId="0" fontId="0" fillId="0" borderId="7" xfId="0" applyBorder="1"/>
    <xf numFmtId="0" fontId="15" fillId="0" borderId="1" xfId="0" applyFont="1" applyBorder="1"/>
    <xf numFmtId="0" fontId="9" fillId="0" borderId="7" xfId="1" applyNumberFormat="1" applyFont="1" applyFill="1" applyBorder="1"/>
  </cellXfs>
  <cellStyles count="3">
    <cellStyle name="Comma" xfId="1" builtinId="3"/>
    <cellStyle name="Hyperlink" xfId="2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4.png"/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0</xdr:colOff>
      <xdr:row>0</xdr:row>
      <xdr:rowOff>0</xdr:rowOff>
    </xdr:from>
    <xdr:to>
      <xdr:col>17</xdr:col>
      <xdr:colOff>19050</xdr:colOff>
      <xdr:row>42</xdr:row>
      <xdr:rowOff>29696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0DC1E0E-D8F7-1F5D-086C-07F6943B4AF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438400" y="0"/>
          <a:ext cx="7943850" cy="8030696"/>
        </a:xfrm>
        <a:prstGeom prst="rect">
          <a:avLst/>
        </a:prstGeom>
      </xdr:spPr>
    </xdr:pic>
    <xdr:clientData/>
  </xdr:twoCellAnchor>
  <xdr:twoCellAnchor editAs="oneCell">
    <xdr:from>
      <xdr:col>18</xdr:col>
      <xdr:colOff>19049</xdr:colOff>
      <xdr:row>0</xdr:row>
      <xdr:rowOff>0</xdr:rowOff>
    </xdr:from>
    <xdr:to>
      <xdr:col>31</xdr:col>
      <xdr:colOff>163676</xdr:colOff>
      <xdr:row>42</xdr:row>
      <xdr:rowOff>182117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F0B5F435-75E5-841E-DCBB-63A1D7A1590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0991849" y="0"/>
          <a:ext cx="8069427" cy="8183117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12</xdr:col>
      <xdr:colOff>571501</xdr:colOff>
      <xdr:row>39</xdr:row>
      <xdr:rowOff>28575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7B7E5458-FC37-692B-8072-7251971B26B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" y="0"/>
          <a:ext cx="7886700" cy="7458075"/>
        </a:xfrm>
        <a:prstGeom prst="rect">
          <a:avLst/>
        </a:prstGeom>
      </xdr:spPr>
    </xdr:pic>
    <xdr:clientData/>
  </xdr:twoCellAnchor>
  <xdr:twoCellAnchor editAs="oneCell">
    <xdr:from>
      <xdr:col>13</xdr:col>
      <xdr:colOff>333375</xdr:colOff>
      <xdr:row>7</xdr:row>
      <xdr:rowOff>19050</xdr:rowOff>
    </xdr:from>
    <xdr:to>
      <xdr:col>28</xdr:col>
      <xdr:colOff>457200</xdr:colOff>
      <xdr:row>46</xdr:row>
      <xdr:rowOff>9525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7736A01F-B0CD-454C-A404-EA751184E45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8258175" y="1352550"/>
          <a:ext cx="9267825" cy="74199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57"/>
  <sheetViews>
    <sheetView tabSelected="1" zoomScaleNormal="100" workbookViewId="0">
      <selection activeCell="G21" sqref="G21"/>
    </sheetView>
  </sheetViews>
  <sheetFormatPr defaultRowHeight="15" x14ac:dyDescent="0.25"/>
  <cols>
    <col min="1" max="1" width="21.7109375" bestFit="1" customWidth="1"/>
    <col min="2" max="2" width="16.140625" style="7" customWidth="1"/>
    <col min="3" max="3" width="18.28515625" customWidth="1"/>
    <col min="4" max="4" width="19.85546875" customWidth="1"/>
    <col min="5" max="5" width="21.7109375" customWidth="1"/>
    <col min="6" max="6" width="18.85546875" bestFit="1" customWidth="1"/>
    <col min="7" max="7" width="19.85546875" bestFit="1" customWidth="1"/>
    <col min="8" max="9" width="21.7109375" bestFit="1" customWidth="1"/>
    <col min="11" max="11" width="12.5703125" bestFit="1" customWidth="1"/>
    <col min="12" max="12" width="10" bestFit="1" customWidth="1"/>
    <col min="13" max="13" width="14.28515625" bestFit="1" customWidth="1"/>
    <col min="14" max="14" width="11.5703125" bestFit="1" customWidth="1"/>
  </cols>
  <sheetData>
    <row r="1" spans="1:17" x14ac:dyDescent="0.25">
      <c r="A1" s="1"/>
      <c r="B1" s="11"/>
      <c r="E1" s="1"/>
      <c r="F1" s="2"/>
      <c r="G1" s="2"/>
    </row>
    <row r="2" spans="1:17" ht="16.5" x14ac:dyDescent="0.3">
      <c r="A2" s="34" t="s">
        <v>28</v>
      </c>
      <c r="B2" s="24">
        <v>31</v>
      </c>
      <c r="C2" s="24">
        <v>32</v>
      </c>
      <c r="D2" s="22"/>
      <c r="E2" s="8"/>
      <c r="F2" s="41"/>
    </row>
    <row r="3" spans="1:17" ht="16.5" x14ac:dyDescent="0.3">
      <c r="A3" s="16" t="s">
        <v>0</v>
      </c>
      <c r="B3" s="25">
        <v>30000</v>
      </c>
      <c r="C3" s="17">
        <v>30000</v>
      </c>
      <c r="D3" s="17"/>
      <c r="E3" t="s">
        <v>13</v>
      </c>
    </row>
    <row r="4" spans="1:17" ht="33" x14ac:dyDescent="0.3">
      <c r="A4" s="18" t="s">
        <v>1</v>
      </c>
      <c r="B4" s="25">
        <v>3000</v>
      </c>
      <c r="C4" s="17">
        <v>3000</v>
      </c>
      <c r="D4" s="17"/>
      <c r="E4">
        <v>2010</v>
      </c>
      <c r="F4" s="3">
        <v>2025</v>
      </c>
      <c r="G4" s="4">
        <f>F4-E4</f>
        <v>15</v>
      </c>
      <c r="L4" s="24"/>
    </row>
    <row r="5" spans="1:17" ht="16.5" x14ac:dyDescent="0.3">
      <c r="A5" s="16" t="s">
        <v>2</v>
      </c>
      <c r="B5" s="25">
        <f>B3-B4</f>
        <v>27000</v>
      </c>
      <c r="C5" s="17">
        <f>C3-C4</f>
        <v>27000</v>
      </c>
      <c r="D5" s="17"/>
      <c r="E5" s="35"/>
      <c r="F5" s="3"/>
      <c r="G5" s="4"/>
      <c r="L5" s="8"/>
      <c r="M5" s="8"/>
      <c r="N5" s="28"/>
      <c r="O5" s="28"/>
      <c r="P5" s="28"/>
      <c r="Q5" s="28"/>
    </row>
    <row r="6" spans="1:17" ht="16.5" x14ac:dyDescent="0.3">
      <c r="A6" s="16" t="s">
        <v>3</v>
      </c>
      <c r="B6" s="25">
        <f>B4</f>
        <v>3000</v>
      </c>
      <c r="C6" s="17">
        <f>C4</f>
        <v>3000</v>
      </c>
      <c r="D6" s="17" t="s">
        <v>29</v>
      </c>
      <c r="E6" s="36" t="s">
        <v>22</v>
      </c>
      <c r="F6" s="8" t="s">
        <v>23</v>
      </c>
      <c r="G6" s="14"/>
      <c r="L6" s="8"/>
      <c r="M6" s="8"/>
      <c r="N6" s="28"/>
      <c r="O6" s="28"/>
      <c r="P6" s="28"/>
      <c r="Q6" s="28"/>
    </row>
    <row r="7" spans="1:17" ht="16.5" x14ac:dyDescent="0.3">
      <c r="A7" s="16" t="s">
        <v>4</v>
      </c>
      <c r="B7" s="19">
        <v>15</v>
      </c>
      <c r="C7" s="20">
        <v>15</v>
      </c>
      <c r="D7" s="20">
        <v>31</v>
      </c>
      <c r="E7" s="6">
        <f>69.96*10.764</f>
        <v>753.04943999999989</v>
      </c>
      <c r="F7" s="3">
        <f>E7*1.2</f>
        <v>903.65932799999985</v>
      </c>
      <c r="G7" s="14"/>
      <c r="L7" s="8"/>
      <c r="M7" s="8"/>
      <c r="N7" s="28"/>
      <c r="O7" s="28"/>
      <c r="P7" s="28"/>
      <c r="Q7" s="28"/>
    </row>
    <row r="8" spans="1:17" ht="16.5" x14ac:dyDescent="0.3">
      <c r="A8" s="16" t="s">
        <v>5</v>
      </c>
      <c r="B8" s="19">
        <f>B9-B7</f>
        <v>45</v>
      </c>
      <c r="C8" s="20">
        <f>C9-C7</f>
        <v>45</v>
      </c>
      <c r="D8" s="20">
        <v>32</v>
      </c>
      <c r="E8">
        <f>49.05*10.764</f>
        <v>527.97419999999988</v>
      </c>
      <c r="F8" s="3">
        <f>E8*1.2</f>
        <v>633.56903999999986</v>
      </c>
      <c r="G8" s="5"/>
      <c r="L8" s="10"/>
      <c r="M8" s="10"/>
      <c r="N8" s="28"/>
      <c r="O8" s="28"/>
      <c r="P8" s="28"/>
      <c r="Q8" s="28"/>
    </row>
    <row r="9" spans="1:17" ht="16.5" x14ac:dyDescent="0.3">
      <c r="A9" s="16" t="s">
        <v>6</v>
      </c>
      <c r="B9" s="19">
        <v>60</v>
      </c>
      <c r="C9" s="20">
        <v>60</v>
      </c>
      <c r="D9" s="20"/>
      <c r="E9" s="6"/>
      <c r="F9" s="29"/>
      <c r="G9" s="5"/>
      <c r="J9" s="29"/>
      <c r="K9" s="13"/>
      <c r="L9" s="8"/>
      <c r="M9" s="8"/>
      <c r="N9" s="28"/>
      <c r="O9" s="28"/>
      <c r="P9" s="28"/>
      <c r="Q9" s="28"/>
    </row>
    <row r="10" spans="1:17" ht="33" x14ac:dyDescent="0.3">
      <c r="A10" s="18" t="s">
        <v>7</v>
      </c>
      <c r="B10" s="19">
        <f>90*B7/B9</f>
        <v>22.5</v>
      </c>
      <c r="C10" s="20">
        <f>90*C7/C9</f>
        <v>22.5</v>
      </c>
      <c r="D10" s="20"/>
      <c r="E10" s="8"/>
      <c r="F10" s="8"/>
      <c r="I10" s="31"/>
      <c r="J10" s="27"/>
      <c r="K10" s="13"/>
      <c r="L10" s="28"/>
      <c r="M10" s="28"/>
      <c r="N10" s="28"/>
      <c r="O10" s="28"/>
      <c r="P10" s="28"/>
      <c r="Q10" s="28"/>
    </row>
    <row r="11" spans="1:17" ht="16.5" x14ac:dyDescent="0.3">
      <c r="A11" s="16"/>
      <c r="B11" s="26">
        <f>B10%</f>
        <v>0.22500000000000001</v>
      </c>
      <c r="C11" s="33">
        <f>C10%</f>
        <v>0.22500000000000001</v>
      </c>
      <c r="D11" s="33"/>
      <c r="E11" s="38"/>
      <c r="F11" s="38"/>
      <c r="K11" s="13"/>
      <c r="L11" s="28"/>
      <c r="M11" s="28"/>
      <c r="N11" s="28"/>
      <c r="O11" s="28"/>
      <c r="P11" s="28"/>
      <c r="Q11" s="28"/>
    </row>
    <row r="12" spans="1:17" ht="16.5" x14ac:dyDescent="0.3">
      <c r="A12" s="16" t="s">
        <v>8</v>
      </c>
      <c r="B12" s="25">
        <f>B6*B11</f>
        <v>675</v>
      </c>
      <c r="C12" s="21">
        <f>C6*C11</f>
        <v>675</v>
      </c>
      <c r="D12" s="21"/>
      <c r="E12" s="10"/>
      <c r="F12" s="10"/>
      <c r="K12" s="13"/>
      <c r="L12" s="28"/>
      <c r="M12" s="28"/>
      <c r="N12" s="28"/>
      <c r="O12" s="28"/>
      <c r="P12" s="28"/>
      <c r="Q12" s="28"/>
    </row>
    <row r="13" spans="1:17" ht="16.5" x14ac:dyDescent="0.3">
      <c r="A13" s="16" t="s">
        <v>9</v>
      </c>
      <c r="B13" s="25">
        <f>B6-B12</f>
        <v>2325</v>
      </c>
      <c r="C13" s="21">
        <f>C6-C12</f>
        <v>2325</v>
      </c>
      <c r="D13" s="21"/>
      <c r="E13" s="10"/>
      <c r="F13" s="10"/>
      <c r="K13" s="13"/>
      <c r="L13" s="44"/>
      <c r="M13" s="28"/>
      <c r="N13" s="28"/>
      <c r="O13" s="28"/>
      <c r="P13" s="28"/>
      <c r="Q13" s="28"/>
    </row>
    <row r="14" spans="1:17" ht="16.5" x14ac:dyDescent="0.3">
      <c r="A14" s="16" t="s">
        <v>2</v>
      </c>
      <c r="B14" s="25">
        <f>B5</f>
        <v>27000</v>
      </c>
      <c r="C14" s="17">
        <f>C5</f>
        <v>27000</v>
      </c>
      <c r="D14" s="17"/>
      <c r="E14" s="10" t="s">
        <v>26</v>
      </c>
      <c r="F14" s="10"/>
      <c r="K14" s="13"/>
      <c r="L14" s="28"/>
      <c r="M14" s="28"/>
      <c r="N14" s="28"/>
      <c r="O14" s="28">
        <f>N14*1.1</f>
        <v>0</v>
      </c>
      <c r="P14" s="28"/>
      <c r="Q14" s="28"/>
    </row>
    <row r="15" spans="1:17" ht="16.5" x14ac:dyDescent="0.3">
      <c r="A15" s="16" t="s">
        <v>10</v>
      </c>
      <c r="B15" s="25">
        <f>B14+B13</f>
        <v>29325</v>
      </c>
      <c r="C15" s="17">
        <f>C14+C13</f>
        <v>29325</v>
      </c>
      <c r="D15" s="17"/>
      <c r="E15" s="20">
        <v>31</v>
      </c>
      <c r="F15" s="6">
        <v>745</v>
      </c>
      <c r="K15" s="13"/>
      <c r="L15" s="31"/>
      <c r="M15" s="31"/>
    </row>
    <row r="16" spans="1:17" ht="16.5" x14ac:dyDescent="0.3">
      <c r="A16" s="16" t="s">
        <v>21</v>
      </c>
      <c r="B16" s="22">
        <v>753</v>
      </c>
      <c r="C16" s="34">
        <v>528</v>
      </c>
      <c r="D16" s="16"/>
      <c r="E16" s="20">
        <v>32</v>
      </c>
      <c r="F16" s="47">
        <v>500</v>
      </c>
      <c r="I16" s="5"/>
      <c r="J16" s="5"/>
      <c r="K16" s="5"/>
      <c r="L16" s="6"/>
    </row>
    <row r="17" spans="1:14" ht="16.5" x14ac:dyDescent="0.3">
      <c r="A17" s="34" t="s">
        <v>11</v>
      </c>
      <c r="B17" s="23">
        <f>B15*B16</f>
        <v>22081725</v>
      </c>
      <c r="C17" s="23">
        <f>C15*C16</f>
        <v>15483600</v>
      </c>
      <c r="D17" s="37"/>
      <c r="E17" s="20"/>
      <c r="F17" s="6"/>
      <c r="I17" s="5"/>
      <c r="J17" s="32"/>
      <c r="K17" s="5"/>
      <c r="L17" s="6"/>
      <c r="N17" s="6"/>
    </row>
    <row r="18" spans="1:14" ht="16.5" x14ac:dyDescent="0.3">
      <c r="A18" s="34" t="s">
        <v>27</v>
      </c>
      <c r="B18" s="23">
        <f>B17*0.98</f>
        <v>21640090.5</v>
      </c>
      <c r="C18" s="23">
        <f>C17*0.98</f>
        <v>15173928</v>
      </c>
      <c r="D18" s="37"/>
      <c r="E18" s="39"/>
      <c r="F18" s="39"/>
      <c r="I18" s="5"/>
      <c r="J18" s="32"/>
      <c r="K18" s="5"/>
      <c r="L18" s="6"/>
      <c r="N18" s="6"/>
    </row>
    <row r="19" spans="1:14" ht="16.5" x14ac:dyDescent="0.3">
      <c r="A19" s="34" t="s">
        <v>24</v>
      </c>
      <c r="B19" s="23">
        <f>B17*0.8</f>
        <v>17665380</v>
      </c>
      <c r="C19" s="23">
        <f>C17*0.8</f>
        <v>12386880</v>
      </c>
      <c r="D19" s="37"/>
      <c r="E19" s="39"/>
      <c r="F19" s="39"/>
      <c r="I19" s="5"/>
      <c r="J19" s="32"/>
      <c r="K19" s="5"/>
      <c r="L19" s="6"/>
      <c r="N19" s="6"/>
    </row>
    <row r="20" spans="1:14" ht="16.5" x14ac:dyDescent="0.3">
      <c r="A20" s="34" t="s">
        <v>12</v>
      </c>
      <c r="B20" s="23">
        <f>904*B4</f>
        <v>2712000</v>
      </c>
      <c r="C20" s="37">
        <f>634*C4</f>
        <v>1902000</v>
      </c>
      <c r="D20" s="37"/>
      <c r="E20" s="39"/>
      <c r="F20" s="39"/>
      <c r="I20" s="6"/>
      <c r="J20" s="5"/>
    </row>
    <row r="21" spans="1:14" ht="16.5" x14ac:dyDescent="0.3">
      <c r="A21" s="22" t="s">
        <v>16</v>
      </c>
      <c r="B21" s="23">
        <v>60000</v>
      </c>
      <c r="C21" s="23">
        <v>40000</v>
      </c>
      <c r="D21" s="37"/>
      <c r="E21" s="39"/>
      <c r="F21" s="39"/>
      <c r="I21" s="6"/>
      <c r="J21" s="5"/>
    </row>
    <row r="22" spans="1:14" x14ac:dyDescent="0.25">
      <c r="A22" s="30"/>
      <c r="B22" s="40"/>
      <c r="C22" s="30"/>
      <c r="D22" s="30"/>
      <c r="E22" s="42"/>
      <c r="F22" s="6"/>
    </row>
    <row r="23" spans="1:14" x14ac:dyDescent="0.25">
      <c r="B23" s="12"/>
      <c r="I23" s="6"/>
    </row>
    <row r="25" spans="1:14" x14ac:dyDescent="0.25">
      <c r="C25" t="s">
        <v>14</v>
      </c>
    </row>
    <row r="26" spans="1:14" x14ac:dyDescent="0.25">
      <c r="B26" s="9" t="s">
        <v>15</v>
      </c>
      <c r="C26" s="8" t="s">
        <v>20</v>
      </c>
      <c r="D26" s="8" t="s">
        <v>25</v>
      </c>
      <c r="E26" s="8" t="s">
        <v>11</v>
      </c>
      <c r="F26" s="8" t="s">
        <v>17</v>
      </c>
      <c r="G26" s="8" t="s">
        <v>18</v>
      </c>
      <c r="H26" s="8" t="s">
        <v>19</v>
      </c>
      <c r="I26" s="8"/>
    </row>
    <row r="27" spans="1:14" ht="17.25" x14ac:dyDescent="0.3">
      <c r="B27" s="9">
        <v>528</v>
      </c>
      <c r="C27" s="8">
        <f>B27*1.2</f>
        <v>633.6</v>
      </c>
      <c r="D27" s="8"/>
      <c r="E27" s="8">
        <v>15700000</v>
      </c>
      <c r="F27" s="10">
        <f t="shared" ref="F27:F31" si="0">E27/B27</f>
        <v>29734.848484848484</v>
      </c>
      <c r="G27" s="10">
        <f>E27/C27</f>
        <v>24779.040404040403</v>
      </c>
      <c r="H27" s="10"/>
      <c r="I27" s="8">
        <f>B15/F27</f>
        <v>0.9862165605095542</v>
      </c>
      <c r="J27" s="15"/>
    </row>
    <row r="28" spans="1:14" ht="17.25" x14ac:dyDescent="0.3">
      <c r="B28" s="9">
        <v>750</v>
      </c>
      <c r="C28" s="8">
        <f>B28*1.2</f>
        <v>900</v>
      </c>
      <c r="D28" s="8"/>
      <c r="E28" s="8">
        <v>24000000</v>
      </c>
      <c r="F28" s="10">
        <f t="shared" si="0"/>
        <v>32000</v>
      </c>
      <c r="G28" s="10">
        <f>E28/C28</f>
        <v>26666.666666666668</v>
      </c>
      <c r="H28" s="10"/>
      <c r="I28" s="8">
        <f>B15/F28</f>
        <v>0.91640624999999998</v>
      </c>
      <c r="J28" s="15"/>
    </row>
    <row r="29" spans="1:14" x14ac:dyDescent="0.25">
      <c r="B29" s="9">
        <v>758</v>
      </c>
      <c r="C29" s="8">
        <f>B29*1.2</f>
        <v>909.6</v>
      </c>
      <c r="D29" s="8"/>
      <c r="E29" s="10">
        <v>24500000</v>
      </c>
      <c r="F29" s="10">
        <f t="shared" si="0"/>
        <v>32321.899736147756</v>
      </c>
      <c r="G29" s="10">
        <f t="shared" ref="G29:G31" si="1">E29/C29</f>
        <v>26934.916446789797</v>
      </c>
      <c r="H29" s="10"/>
      <c r="I29" s="8"/>
    </row>
    <row r="30" spans="1:14" x14ac:dyDescent="0.25">
      <c r="B30" s="7">
        <f>69.96*10.764</f>
        <v>753.04943999999989</v>
      </c>
      <c r="C30" s="8">
        <f>B30*1.2</f>
        <v>903.65932799999985</v>
      </c>
      <c r="E30" s="10">
        <v>24120000</v>
      </c>
      <c r="F30" s="10">
        <f t="shared" si="0"/>
        <v>32029.769519515219</v>
      </c>
      <c r="G30" s="6">
        <f t="shared" si="1"/>
        <v>26691.474599596015</v>
      </c>
      <c r="H30" s="6"/>
    </row>
    <row r="31" spans="1:14" x14ac:dyDescent="0.25">
      <c r="B31" s="7">
        <f>C31/1.2</f>
        <v>528.15359999999998</v>
      </c>
      <c r="C31" s="45">
        <f>58.88*10.764</f>
        <v>633.78431999999998</v>
      </c>
      <c r="E31" s="6">
        <v>15500000</v>
      </c>
      <c r="F31" s="6">
        <f t="shared" si="0"/>
        <v>29347.523144782124</v>
      </c>
      <c r="G31" s="6">
        <f t="shared" si="1"/>
        <v>24456.269287318439</v>
      </c>
      <c r="H31" s="6"/>
    </row>
    <row r="32" spans="1:14" x14ac:dyDescent="0.25">
      <c r="E32" s="6"/>
      <c r="F32" s="6"/>
      <c r="G32" s="6"/>
      <c r="H32" s="6"/>
    </row>
    <row r="34" spans="1:9" ht="15.75" x14ac:dyDescent="0.25">
      <c r="A34" s="46"/>
      <c r="B34" s="8"/>
      <c r="C34" s="8"/>
      <c r="D34" s="8"/>
      <c r="E34" s="10"/>
      <c r="F34" s="8"/>
      <c r="G34" s="43"/>
      <c r="I34" s="6"/>
    </row>
    <row r="35" spans="1:9" ht="15.75" x14ac:dyDescent="0.25">
      <c r="A35" s="46"/>
      <c r="B35" s="8"/>
      <c r="C35" s="8"/>
      <c r="D35" s="8"/>
      <c r="E35" s="10"/>
      <c r="F35" s="8"/>
      <c r="G35" s="43"/>
      <c r="I35" s="6"/>
    </row>
    <row r="36" spans="1:9" ht="15.75" x14ac:dyDescent="0.25">
      <c r="A36" s="27"/>
      <c r="C36" s="8"/>
      <c r="E36" s="10"/>
      <c r="I36" s="6"/>
    </row>
    <row r="37" spans="1:9" ht="15.75" x14ac:dyDescent="0.25">
      <c r="A37" s="27"/>
      <c r="C37" s="8"/>
      <c r="E37" s="10"/>
    </row>
    <row r="38" spans="1:9" x14ac:dyDescent="0.25">
      <c r="C38" s="8"/>
      <c r="E38" s="10"/>
    </row>
    <row r="39" spans="1:9" x14ac:dyDescent="0.25">
      <c r="C39" s="45"/>
      <c r="E39" s="10"/>
    </row>
    <row r="57" spans="3:5" x14ac:dyDescent="0.25">
      <c r="C57" s="6"/>
      <c r="D57" s="6"/>
      <c r="E57" s="6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"/>
  <sheetViews>
    <sheetView topLeftCell="A4" workbookViewId="0">
      <selection activeCell="V45" sqref="V45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22D3C9-DF02-4BED-820A-814425B1AD34}">
  <dimension ref="A1"/>
  <sheetViews>
    <sheetView topLeftCell="L10" workbookViewId="0">
      <selection activeCell="AI47" sqref="AI4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D42FFF-758E-45D9-B548-BE4421FAA8E2}">
  <dimension ref="A1"/>
  <sheetViews>
    <sheetView topLeftCell="A10" workbookViewId="0">
      <selection activeCell="P1" sqref="P1"/>
    </sheetView>
  </sheetViews>
  <sheetFormatPr defaultRowHeight="15" x14ac:dyDescent="0.25"/>
  <sheetData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F8F26E-7B4C-47F4-8D62-D462A0F6A44F}">
  <dimension ref="A1"/>
  <sheetViews>
    <sheetView topLeftCell="A4" workbookViewId="0">
      <selection activeCell="A4" sqref="A4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Sheet1</vt:lpstr>
      <vt:lpstr>Sheet5</vt:lpstr>
      <vt:lpstr>Sheet6</vt:lpstr>
      <vt:lpstr>Sheet7</vt:lpstr>
      <vt:lpstr>Sheet9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2025-03-11T12:13:45Z</dcterms:modified>
</cp:coreProperties>
</file>