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43" i="4" l="1"/>
  <c r="N16" i="17" l="1"/>
  <c r="P11" i="16"/>
  <c r="P11" i="15"/>
  <c r="S17" i="14"/>
  <c r="W34" i="4"/>
  <c r="G29" i="4" l="1"/>
  <c r="C3" i="4" l="1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S38" i="4" l="1"/>
  <c r="W48" i="4" l="1"/>
  <c r="W44" i="4"/>
</calcChain>
</file>

<file path=xl/sharedStrings.xml><?xml version="1.0" encoding="utf-8"?>
<sst xmlns="http://schemas.openxmlformats.org/spreadsheetml/2006/main" count="55" uniqueCount="46">
  <si>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</si>
  <si>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</si>
  <si>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</si>
  <si>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</si>
  <si>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</si>
  <si>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</si>
  <si>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</si>
  <si>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</si>
  <si>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</si>
  <si>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</si>
  <si>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</si>
  <si>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</si>
  <si>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</si>
  <si>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</si>
  <si>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</si>
  <si>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</si>
  <si>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</si>
  <si>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</si>
  <si>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</si>
  <si>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</si>
  <si>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</si>
  <si>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</si>
  <si>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</si>
  <si>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</si>
  <si>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</si>
  <si>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</si>
  <si>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</si>
  <si>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</si>
  <si>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</si>
  <si>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</si>
  <si>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</si>
  <si>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</si>
  <si>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</si>
  <si>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</si>
  <si>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</si>
  <si>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</si>
  <si>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</si>
  <si>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</si>
  <si>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Baroda ( SME Loan Factory (SMSR) Ballard Estate )  - Mr. Zoeb Taherali Bootwala &amp; Mrs. Fatema Zoeb Bootwala</t>
  </si>
  <si>
    <t>As per Full OC</t>
  </si>
  <si>
    <t>OC</t>
  </si>
  <si>
    <t>Agree BUA</t>
  </si>
  <si>
    <t>rate on BUA</t>
  </si>
  <si>
    <t>Lower Ground</t>
  </si>
  <si>
    <t xml:space="preserve">4th Floor </t>
  </si>
  <si>
    <t>Upper Ground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</si>
</sst>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38956</xdr:colOff>
      <xdr:row>28</xdr:row>
      <xdr:rowOff>76929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34956" cy="5220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16</xdr:col>
      <xdr:colOff>238125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B68D9CC-0907-4995-918F-CAFEBC58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7553325" cy="838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13</xdr:col>
      <xdr:colOff>190500</xdr:colOff>
      <xdr:row>52</xdr:row>
      <xdr:rowOff>76200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B3E3248-2FE2-497A-BEFE-32154A80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0"/>
          <a:ext cx="7553325" cy="9982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75065</xdr:colOff>
      <xdr:row>29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999865" cy="5305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10377</xdr:colOff>
      <xdr:row>34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106377" cy="5191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26</xdr:col>
      <xdr:colOff>172835</xdr:colOff>
      <xdr:row>31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9926435" cy="57157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21</xdr:col>
      <xdr:colOff>591994</xdr:colOff>
      <xdr:row>32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10345594" cy="5763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200904</xdr:colOff>
      <xdr:row>30</xdr:row>
      <xdr:rowOff>181771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296904" cy="57062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553888</xdr:colOff>
      <xdr:row>31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307488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B4" zoomScaleNormal="100" workbookViewId="0">
      <selection activeCell="A15" sqref="A15:R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327</v>
      </c>
      <c r="C3" s="4">
        <f>B3*1.2</f>
        <v>392.4</v>
      </c>
      <c r="D3" s="4">
        <f t="shared" ref="D3:D9" si="2">C3*1.2</f>
        <v>470.87999999999994</v>
      </c>
      <c r="E3" s="5">
        <f t="shared" ref="E3:E9" si="3">R3</f>
        <v>13848360</v>
      </c>
      <c r="F3" s="9">
        <f t="shared" ref="F3:F9" si="4">ROUND((E3/B3),0)</f>
        <v>42350</v>
      </c>
      <c r="G3" s="9">
        <f t="shared" ref="G3:G9" si="5">ROUND((E3/C3),0)</f>
        <v>35291</v>
      </c>
      <c r="H3" s="9">
        <f t="shared" ref="H3:H9" si="6">ROUND((E3/D3),0)</f>
        <v>29410</v>
      </c>
      <c r="I3" s="4" t="e">
        <f>#REF!</f>
        <v>#REF!</v>
      </c>
      <c r="J3" s="4" t="str">
        <f t="shared" ref="J3:J9" si="7">S3</f>
        <v>Lower Ground</v>
      </c>
      <c r="O3">
        <v>0</v>
      </c>
      <c r="P3">
        <f t="shared" ref="P3:P9" si="8">O3/1.2</f>
        <v>0</v>
      </c>
      <c r="Q3">
        <v>327</v>
      </c>
      <c r="R3" s="2">
        <v>13848360</v>
      </c>
      <c r="S3" t="s">
        <v>43</v>
      </c>
    </row>
    <row r="4" spans="1:20" x14ac:dyDescent="0.25">
      <c r="A4" s="4">
        <f t="shared" si="0"/>
        <v>0</v>
      </c>
      <c r="B4" s="4">
        <f t="shared" si="1"/>
        <v>392.5</v>
      </c>
      <c r="C4" s="4">
        <f t="shared" ref="C4:C9" si="9">B4*1.2</f>
        <v>471</v>
      </c>
      <c r="D4" s="4">
        <f t="shared" si="2"/>
        <v>565.19999999999993</v>
      </c>
      <c r="E4" s="5">
        <f t="shared" si="3"/>
        <v>8000000</v>
      </c>
      <c r="F4" s="9">
        <f t="shared" si="4"/>
        <v>20382</v>
      </c>
      <c r="G4" s="9">
        <f t="shared" si="5"/>
        <v>16985</v>
      </c>
      <c r="H4" s="9">
        <f t="shared" si="6"/>
        <v>14154</v>
      </c>
      <c r="I4" s="4" t="e">
        <f>#REF!</f>
        <v>#REF!</v>
      </c>
      <c r="J4" s="4" t="str">
        <f t="shared" si="7"/>
        <v xml:space="preserve">4th Floor </v>
      </c>
      <c r="O4">
        <v>0</v>
      </c>
      <c r="P4">
        <v>471</v>
      </c>
      <c r="Q4">
        <f t="shared" ref="Q4:Q9" si="10">P4/1.2</f>
        <v>392.5</v>
      </c>
      <c r="R4" s="2">
        <v>8000000</v>
      </c>
      <c r="S4" t="s">
        <v>44</v>
      </c>
    </row>
    <row r="5" spans="1:20" x14ac:dyDescent="0.25">
      <c r="A5" s="4">
        <f t="shared" si="0"/>
        <v>0</v>
      </c>
      <c r="B5" s="4">
        <f t="shared" si="1"/>
        <v>185</v>
      </c>
      <c r="C5" s="4">
        <f t="shared" si="9"/>
        <v>222</v>
      </c>
      <c r="D5" s="4">
        <f t="shared" si="2"/>
        <v>266.39999999999998</v>
      </c>
      <c r="E5" s="5">
        <f t="shared" si="3"/>
        <v>6390000</v>
      </c>
      <c r="F5" s="9">
        <f t="shared" si="4"/>
        <v>34541</v>
      </c>
      <c r="G5" s="9">
        <f t="shared" si="5"/>
        <v>28784</v>
      </c>
      <c r="H5" s="9">
        <f t="shared" si="6"/>
        <v>23986</v>
      </c>
      <c r="I5" s="4" t="e">
        <f>#REF!</f>
        <v>#REF!</v>
      </c>
      <c r="J5" s="4" t="str">
        <f t="shared" si="7"/>
        <v>Upper Ground</v>
      </c>
      <c r="O5">
        <v>0</v>
      </c>
      <c r="P5">
        <f t="shared" si="8"/>
        <v>0</v>
      </c>
      <c r="Q5">
        <v>185</v>
      </c>
      <c r="R5" s="2">
        <v>6390000</v>
      </c>
      <c r="S5" t="s">
        <v>45</v>
      </c>
    </row>
    <row r="6" spans="1:20" s="46" customFormat="1" x14ac:dyDescent="0.25">
      <c r="A6" s="44">
        <f t="shared" si="0"/>
        <v>0</v>
      </c>
      <c r="B6" s="44">
        <f t="shared" si="1"/>
        <v>430</v>
      </c>
      <c r="C6" s="44">
        <f t="shared" si="9"/>
        <v>516</v>
      </c>
      <c r="D6" s="44">
        <f t="shared" si="2"/>
        <v>619.19999999999993</v>
      </c>
      <c r="E6" s="45">
        <f t="shared" si="3"/>
        <v>19333383</v>
      </c>
      <c r="F6" s="44">
        <f t="shared" si="4"/>
        <v>44961</v>
      </c>
      <c r="G6" s="44">
        <f t="shared" si="5"/>
        <v>37468</v>
      </c>
      <c r="H6" s="44">
        <f t="shared" si="6"/>
        <v>31223</v>
      </c>
      <c r="I6" s="44" t="e">
        <f>#REF!</f>
        <v>#REF!</v>
      </c>
      <c r="J6" s="44" t="str">
        <f t="shared" si="7"/>
        <v>Lower Ground</v>
      </c>
      <c r="O6" s="46">
        <v>0</v>
      </c>
      <c r="P6" s="46">
        <f t="shared" si="8"/>
        <v>0</v>
      </c>
      <c r="Q6" s="46">
        <v>430</v>
      </c>
      <c r="R6" s="47">
        <v>19333383</v>
      </c>
      <c r="S6" s="46" t="s">
        <v>43</v>
      </c>
    </row>
    <row r="7" spans="1:20" s="46" customFormat="1" x14ac:dyDescent="0.25">
      <c r="A7" s="44">
        <f t="shared" si="0"/>
        <v>0</v>
      </c>
      <c r="B7" s="44">
        <f t="shared" si="1"/>
        <v>391</v>
      </c>
      <c r="C7" s="44">
        <f t="shared" si="9"/>
        <v>469.2</v>
      </c>
      <c r="D7" s="44">
        <f t="shared" si="2"/>
        <v>563.04</v>
      </c>
      <c r="E7" s="45">
        <f t="shared" si="3"/>
        <v>17582743</v>
      </c>
      <c r="F7" s="44">
        <f t="shared" si="4"/>
        <v>44969</v>
      </c>
      <c r="G7" s="44">
        <f t="shared" si="5"/>
        <v>37474</v>
      </c>
      <c r="H7" s="44">
        <f t="shared" si="6"/>
        <v>31228</v>
      </c>
      <c r="I7" s="44" t="e">
        <f>#REF!</f>
        <v>#REF!</v>
      </c>
      <c r="J7" s="44" t="str">
        <f t="shared" si="7"/>
        <v>Lower Ground</v>
      </c>
      <c r="O7" s="46">
        <v>0</v>
      </c>
      <c r="P7" s="46">
        <f t="shared" si="8"/>
        <v>0</v>
      </c>
      <c r="Q7" s="46">
        <v>391</v>
      </c>
      <c r="R7" s="47">
        <v>17582743</v>
      </c>
      <c r="S7" s="46" t="s">
        <v>43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1157</v>
      </c>
      <c r="C16" s="4">
        <f t="shared" ref="C16:C25" si="34">B16*1.2</f>
        <v>1388.3999999999999</v>
      </c>
      <c r="D16" s="4">
        <f t="shared" ref="D16:D25" si="35">C16*1.2</f>
        <v>1666.0799999999997</v>
      </c>
      <c r="E16" s="5">
        <f t="shared" ref="E16:E25" si="36">R16</f>
        <v>37500000</v>
      </c>
      <c r="F16" s="9">
        <f t="shared" ref="F16:F25" si="37">ROUND((E16/B16),0)</f>
        <v>32411</v>
      </c>
      <c r="G16" s="9">
        <f t="shared" ref="G16:G25" si="38">ROUND((E16/C16),0)</f>
        <v>27010</v>
      </c>
      <c r="H16" s="9">
        <f t="shared" ref="H16:H25" si="39">ROUND((E16/D16),0)</f>
        <v>22508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1157</v>
      </c>
      <c r="R16" s="2">
        <v>37500000</v>
      </c>
    </row>
    <row r="17" spans="1:25" x14ac:dyDescent="0.25">
      <c r="A17" s="4">
        <f t="shared" si="32"/>
        <v>0</v>
      </c>
      <c r="B17" s="4">
        <f t="shared" si="33"/>
        <v>80</v>
      </c>
      <c r="C17" s="4">
        <f t="shared" si="34"/>
        <v>96</v>
      </c>
      <c r="D17" s="4">
        <f t="shared" si="35"/>
        <v>115.19999999999999</v>
      </c>
      <c r="E17" s="5">
        <f t="shared" si="36"/>
        <v>2500000</v>
      </c>
      <c r="F17" s="9">
        <f t="shared" si="37"/>
        <v>31250</v>
      </c>
      <c r="G17" s="9">
        <f t="shared" si="38"/>
        <v>26042</v>
      </c>
      <c r="H17" s="9">
        <f t="shared" si="39"/>
        <v>21701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80</v>
      </c>
      <c r="R17" s="2">
        <v>2500000</v>
      </c>
    </row>
    <row r="18" spans="1:25" s="46" customFormat="1" x14ac:dyDescent="0.25">
      <c r="A18" s="44">
        <f t="shared" si="32"/>
        <v>0</v>
      </c>
      <c r="B18" s="44">
        <f t="shared" si="33"/>
        <v>81.25</v>
      </c>
      <c r="C18" s="44">
        <f t="shared" si="34"/>
        <v>97.5</v>
      </c>
      <c r="D18" s="44">
        <f t="shared" si="35"/>
        <v>117</v>
      </c>
      <c r="E18" s="45">
        <f t="shared" si="36"/>
        <v>5000000</v>
      </c>
      <c r="F18" s="44">
        <f t="shared" si="37"/>
        <v>61538</v>
      </c>
      <c r="G18" s="44">
        <f t="shared" si="38"/>
        <v>51282</v>
      </c>
      <c r="H18" s="44">
        <f t="shared" si="39"/>
        <v>42735</v>
      </c>
      <c r="I18" s="44" t="e">
        <f>#REF!</f>
        <v>#REF!</v>
      </c>
      <c r="J18" s="44">
        <f t="shared" si="40"/>
        <v>0</v>
      </c>
      <c r="O18" s="46">
        <v>117</v>
      </c>
      <c r="P18" s="46">
        <f t="shared" si="41"/>
        <v>97.5</v>
      </c>
      <c r="Q18" s="46">
        <f t="shared" si="41"/>
        <v>81.25</v>
      </c>
      <c r="R18" s="47">
        <v>5000000</v>
      </c>
    </row>
    <row r="19" spans="1:25" x14ac:dyDescent="0.25">
      <c r="A19" s="4">
        <f t="shared" ref="A19:A22" si="42">N19</f>
        <v>0</v>
      </c>
      <c r="B19" s="4">
        <f t="shared" ref="B19:B22" si="43">Q19</f>
        <v>568</v>
      </c>
      <c r="C19" s="4">
        <f t="shared" ref="C19:C22" si="44">B19*1.2</f>
        <v>681.6</v>
      </c>
      <c r="D19" s="4">
        <f t="shared" ref="D19:D22" si="45">C19*1.2</f>
        <v>817.92</v>
      </c>
      <c r="E19" s="5">
        <f t="shared" ref="E19:E22" si="46">R19</f>
        <v>17500000</v>
      </c>
      <c r="F19" s="9">
        <f t="shared" ref="F19:F22" si="47">ROUND((E19/B19),0)</f>
        <v>30810</v>
      </c>
      <c r="G19" s="9">
        <f t="shared" ref="G19:G22" si="48">ROUND((E19/C19),0)</f>
        <v>25675</v>
      </c>
      <c r="H19" s="9">
        <f t="shared" ref="H19:H22" si="49">ROUND((E19/D19),0)</f>
        <v>21396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568</v>
      </c>
      <c r="R19" s="2">
        <v>17500000</v>
      </c>
    </row>
    <row r="20" spans="1:25" s="46" customFormat="1" x14ac:dyDescent="0.25">
      <c r="A20" s="44">
        <f t="shared" si="42"/>
        <v>0</v>
      </c>
      <c r="B20" s="44">
        <f t="shared" si="43"/>
        <v>2570.8333333333335</v>
      </c>
      <c r="C20" s="44">
        <f t="shared" si="44"/>
        <v>3085</v>
      </c>
      <c r="D20" s="44">
        <f t="shared" si="45"/>
        <v>3702</v>
      </c>
      <c r="E20" s="45">
        <f t="shared" si="46"/>
        <v>150000000</v>
      </c>
      <c r="F20" s="44">
        <f t="shared" si="47"/>
        <v>58347</v>
      </c>
      <c r="G20" s="44">
        <f t="shared" si="48"/>
        <v>48622</v>
      </c>
      <c r="H20" s="44">
        <f t="shared" si="49"/>
        <v>40519</v>
      </c>
      <c r="I20" s="44" t="e">
        <f>#REF!</f>
        <v>#REF!</v>
      </c>
      <c r="J20" s="44">
        <f t="shared" si="50"/>
        <v>0</v>
      </c>
      <c r="O20" s="46">
        <v>3702</v>
      </c>
      <c r="P20" s="46">
        <f t="shared" si="51"/>
        <v>3085</v>
      </c>
      <c r="Q20" s="46">
        <f t="shared" ref="Q19:Q22" si="52">P20/1.2</f>
        <v>2570.8333333333335</v>
      </c>
      <c r="R20" s="47">
        <v>150000000</v>
      </c>
    </row>
    <row r="21" spans="1:25" x14ac:dyDescent="0.25">
      <c r="A21" s="4">
        <f t="shared" si="42"/>
        <v>0</v>
      </c>
      <c r="B21" s="4">
        <f t="shared" si="43"/>
        <v>2504.166666666667</v>
      </c>
      <c r="C21" s="4">
        <f t="shared" si="44"/>
        <v>3005.0000000000005</v>
      </c>
      <c r="D21" s="4">
        <f t="shared" si="45"/>
        <v>3606.0000000000005</v>
      </c>
      <c r="E21" s="5">
        <f t="shared" si="46"/>
        <v>120000000</v>
      </c>
      <c r="F21" s="9">
        <f t="shared" si="47"/>
        <v>47920</v>
      </c>
      <c r="G21" s="9">
        <f t="shared" si="48"/>
        <v>39933</v>
      </c>
      <c r="H21" s="9">
        <f t="shared" si="49"/>
        <v>33278</v>
      </c>
      <c r="I21" s="4" t="e">
        <f>#REF!</f>
        <v>#REF!</v>
      </c>
      <c r="J21" s="4">
        <f t="shared" si="50"/>
        <v>0</v>
      </c>
      <c r="O21">
        <v>3606</v>
      </c>
      <c r="P21">
        <f t="shared" si="51"/>
        <v>3005</v>
      </c>
      <c r="Q21">
        <f t="shared" si="52"/>
        <v>2504.166666666667</v>
      </c>
      <c r="R21" s="2">
        <v>120000000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42000</v>
      </c>
      <c r="X26" s="20" t="s">
        <v>42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P28" t="s">
        <v>40</v>
      </c>
      <c r="Q28">
        <v>57</v>
      </c>
      <c r="S28" s="10"/>
      <c r="T28" s="10"/>
      <c r="U28" s="17" t="s">
        <v>15</v>
      </c>
      <c r="V28" s="18"/>
      <c r="W28" s="19">
        <f>W26-W27</f>
        <v>39500</v>
      </c>
      <c r="X28" s="22"/>
    </row>
    <row r="29" spans="1:25" ht="15.75" x14ac:dyDescent="0.25">
      <c r="E29" t="s">
        <v>41</v>
      </c>
      <c r="F29" s="7">
        <v>59.21</v>
      </c>
      <c r="G29" s="6">
        <f>F29*10.764</f>
        <v>637.33643999999993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49</v>
      </c>
      <c r="X31" s="31">
        <v>2014</v>
      </c>
      <c r="Y31" t="s">
        <v>39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38</v>
      </c>
      <c r="Q33" s="42"/>
      <c r="R33" s="42"/>
      <c r="S33" s="42"/>
      <c r="T33" s="43"/>
      <c r="U33" s="21" t="s">
        <v>20</v>
      </c>
      <c r="V33" s="23"/>
      <c r="W33" s="24">
        <f>90*W30/W32</f>
        <v>16.5</v>
      </c>
      <c r="X33" s="24"/>
    </row>
    <row r="34" spans="15:24" ht="15.75" x14ac:dyDescent="0.25">
      <c r="U34" s="17"/>
      <c r="V34" s="26"/>
      <c r="W34" s="27">
        <f>W33%</f>
        <v>0.16500000000000001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412.5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2087.5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39500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41587.5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637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26491237.5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23842113.75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21192990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1592500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55190.078125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P7" sqref="P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7:S17"/>
  <sheetViews>
    <sheetView topLeftCell="D6" workbookViewId="0">
      <selection activeCell="S18" sqref="S18"/>
    </sheetView>
  </sheetViews>
  <sheetFormatPr defaultRowHeight="15" x14ac:dyDescent="0.25"/>
  <sheetData>
    <row r="17" spans="18:19" x14ac:dyDescent="0.25">
      <c r="R17">
        <v>43.72</v>
      </c>
      <c r="S17">
        <f>R17*10.764</f>
        <v>470.60207999999994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"/>
  <sheetViews>
    <sheetView topLeftCell="A4" zoomScaleNormal="100" workbookViewId="0">
      <selection activeCell="P10" sqref="P10"/>
    </sheetView>
  </sheetViews>
  <sheetFormatPr defaultRowHeight="15" x14ac:dyDescent="0.25"/>
  <cols>
    <col min="16" max="16" width="17.42578125" customWidth="1"/>
  </cols>
  <sheetData>
    <row r="2" spans="1:16" x14ac:dyDescent="0.25">
      <c r="A2" s="6"/>
    </row>
    <row r="8" spans="1:16" x14ac:dyDescent="0.25">
      <c r="P8">
        <v>6000000</v>
      </c>
    </row>
    <row r="9" spans="1:16" x14ac:dyDescent="0.25">
      <c r="P9">
        <v>360000</v>
      </c>
    </row>
    <row r="10" spans="1:16" x14ac:dyDescent="0.25">
      <c r="P10">
        <v>30000</v>
      </c>
    </row>
    <row r="11" spans="1:16" x14ac:dyDescent="0.25">
      <c r="P11">
        <f>SUM(P8:P10)</f>
        <v>6390000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8:P19"/>
  <sheetViews>
    <sheetView topLeftCell="A5" zoomScaleNormal="100" workbookViewId="0">
      <selection activeCell="O13" sqref="O13"/>
    </sheetView>
  </sheetViews>
  <sheetFormatPr defaultRowHeight="15" x14ac:dyDescent="0.25"/>
  <cols>
    <col min="15" max="15" width="24.42578125" customWidth="1"/>
    <col min="16" max="16" width="13.140625" customWidth="1"/>
  </cols>
  <sheetData>
    <row r="8" spans="16:16" x14ac:dyDescent="0.25">
      <c r="P8">
        <v>18210383</v>
      </c>
    </row>
    <row r="9" spans="16:16" x14ac:dyDescent="0.25">
      <c r="P9">
        <v>1093000</v>
      </c>
    </row>
    <row r="10" spans="16:16" x14ac:dyDescent="0.25">
      <c r="P10">
        <v>30000</v>
      </c>
    </row>
    <row r="11" spans="16:16" x14ac:dyDescent="0.25">
      <c r="P11">
        <f>SUM(P8:P10)</f>
        <v>19333383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3:N16"/>
  <sheetViews>
    <sheetView topLeftCell="A13" zoomScaleNormal="100" workbookViewId="0">
      <selection activeCell="O23" sqref="O23"/>
    </sheetView>
  </sheetViews>
  <sheetFormatPr defaultRowHeight="15" x14ac:dyDescent="0.25"/>
  <cols>
    <col min="14" max="14" width="15.7109375" customWidth="1"/>
  </cols>
  <sheetData>
    <row r="13" spans="14:14" x14ac:dyDescent="0.25">
      <c r="N13">
        <v>16558743</v>
      </c>
    </row>
    <row r="14" spans="14:14" x14ac:dyDescent="0.25">
      <c r="N14">
        <v>994000</v>
      </c>
    </row>
    <row r="15" spans="14:14" x14ac:dyDescent="0.25">
      <c r="N15">
        <v>30000</v>
      </c>
    </row>
    <row r="16" spans="14:14" x14ac:dyDescent="0.25">
      <c r="N16">
        <f>SUM(N13:N15)</f>
        <v>17582743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3" sqref="F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6" sqref="O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2025-03-15T05:26:13Z</dcterms:modified>
</cp:coreProperties>
</file>