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C2DD157F-8609-440B-A4C3-BB72D05255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1" l="1"/>
  <c r="C31" i="1"/>
  <c r="J30" i="1"/>
  <c r="C30" i="1"/>
  <c r="B29" i="1"/>
  <c r="C28" i="1"/>
  <c r="B28" i="1"/>
  <c r="B27" i="1"/>
  <c r="C27" i="1"/>
  <c r="F7" i="1"/>
  <c r="T25" i="9"/>
  <c r="B20" i="1"/>
  <c r="G30" i="1" l="1"/>
  <c r="G28" i="1"/>
  <c r="F30" i="1" l="1"/>
  <c r="F31" i="1"/>
  <c r="F28" i="1" l="1"/>
  <c r="O14" i="1" l="1"/>
  <c r="B10" i="1" l="1"/>
  <c r="B11" i="1" s="1"/>
  <c r="B8" i="1"/>
  <c r="B6" i="1"/>
  <c r="B5" i="1"/>
  <c r="B14" i="1" s="1"/>
  <c r="B12" i="1" l="1"/>
  <c r="B13" i="1" s="1"/>
  <c r="B15" i="1" s="1"/>
  <c r="I28" i="1" s="1"/>
  <c r="B17" i="1" l="1"/>
  <c r="B19" i="1" l="1"/>
  <c r="B18" i="1"/>
  <c r="B21" i="1"/>
  <c r="F27" i="1"/>
  <c r="I27" i="1" s="1"/>
  <c r="G27" i="1"/>
  <c r="F29" i="1"/>
  <c r="G29" i="1"/>
  <c r="G4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<sst xmlns="http://schemas.openxmlformats.org/spreadsheetml/2006/main" count="30" uniqueCount="28">
  <si>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</si>
  <si>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</si>
  <si>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</si>
  <si>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</si>
  <si>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</si>
  <si>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</si>
  <si>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</si>
  <si>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</si>
  <si>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</si>
  <si>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</si>
  <si>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</si>
  <si>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</si>
  <si>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</si>
  <si>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</si>
  <si>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</si>
  <si>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</si>
  <si>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</si>
  <si>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</si>
  <si>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</si>
  <si>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</si>
  <si>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</si>
  <si>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</si>
  <si>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</si>
  <si>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</si>
  <si>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</si>
  <si>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</si>
  <si>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 xml:space="preserve">Measurement Carpet 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</si>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</sst>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2" fillId="0" borderId="1" xfId="0" applyNumberFormat="1" applyFont="1" applyBorder="1"/>
    <xf numFmtId="10" fontId="0" fillId="0" borderId="1" xfId="0" applyNumberFormat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0" fontId="0" fillId="2" borderId="1" xfId="0" applyFill="1" applyBorder="1"/>
    <xf numFmtId="43" fontId="6" fillId="0" borderId="0" xfId="0" applyNumberFormat="1" applyFont="1"/>
    <xf numFmtId="0" fontId="0" fillId="0" borderId="7" xfId="0" applyBorder="1"/>
    <xf numFmtId="0" fontId="15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17</xdr:col>
      <xdr:colOff>257175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E05EFC-E94F-A746-ED97-D38B1AED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181975" cy="7868748"/>
        </a:xfrm>
        <a:prstGeom prst="rect">
          <a:avLst/>
        </a:prstGeom>
      </xdr:spPr>
    </xdr:pic>
    <xdr:clientData/>
  </xdr:twoCellAnchor>
  <xdr:twoCellAnchor editAs="oneCell">
    <xdr:from>
      <xdr:col>17</xdr:col>
      <xdr:colOff>590550</xdr:colOff>
      <xdr:row>0</xdr:row>
      <xdr:rowOff>1</xdr:rowOff>
    </xdr:from>
    <xdr:to>
      <xdr:col>31</xdr:col>
      <xdr:colOff>600075</xdr:colOff>
      <xdr:row>40</xdr:row>
      <xdr:rowOff>18277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FF06BF9-9F1C-71DE-EAE8-24D0AFA5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3750" y="1"/>
          <a:ext cx="8543925" cy="7638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257175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CD5EB-8EAC-F4FE-CD6E-55FB05EE1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1575" cy="7792537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0</xdr:row>
      <xdr:rowOff>0</xdr:rowOff>
    </xdr:from>
    <xdr:to>
      <xdr:col>28</xdr:col>
      <xdr:colOff>552449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281800-7DA1-45D8-A394-F9E19E02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3074" y="0"/>
          <a:ext cx="8258175" cy="8507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"/>
  <sheetViews>
    <sheetView tabSelected="1" zoomScaleNormal="100" workbookViewId="0">
      <selection activeCell="D15" sqref="D15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1"/>
    </row>
    <row r="3" spans="1:17" ht="16.5" x14ac:dyDescent="0.3">
      <c r="A3" s="16" t="s">
        <v>0</v>
      </c>
      <c r="B3" s="25">
        <v>22000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3000</v>
      </c>
      <c r="C4" s="17"/>
      <c r="D4" s="17"/>
      <c r="E4">
        <v>2005</v>
      </c>
      <c r="F4" s="3">
        <v>2025</v>
      </c>
      <c r="G4" s="4">
        <f>F4-E4</f>
        <v>20</v>
      </c>
      <c r="L4" s="24"/>
    </row>
    <row r="5" spans="1:17" ht="16.5" x14ac:dyDescent="0.3">
      <c r="A5" s="16" t="s">
        <v>2</v>
      </c>
      <c r="B5" s="25">
        <f>B3-B4</f>
        <v>19000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3000</v>
      </c>
      <c r="C6" s="17"/>
      <c r="D6" s="17"/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20</v>
      </c>
      <c r="C7" s="20"/>
      <c r="D7" s="20"/>
      <c r="E7" s="10">
        <v>630</v>
      </c>
      <c r="F7" s="3">
        <f>E7*1.1</f>
        <v>693</v>
      </c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40</v>
      </c>
      <c r="C8" s="20"/>
      <c r="D8" s="20"/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 s="6"/>
      <c r="F9" s="29"/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30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0.3</v>
      </c>
      <c r="C11" s="33"/>
      <c r="D11" s="33"/>
      <c r="E11" s="38"/>
      <c r="F11" s="38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900</v>
      </c>
      <c r="C12" s="21"/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2100</v>
      </c>
      <c r="C13" s="21"/>
      <c r="D13" s="21"/>
      <c r="E13" s="10"/>
      <c r="F13" s="10"/>
      <c r="K13" s="13"/>
      <c r="L13" s="44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19000</v>
      </c>
      <c r="C14" s="17"/>
      <c r="D14" s="17"/>
      <c r="E14" s="10" t="s">
        <v>26</v>
      </c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21100</v>
      </c>
      <c r="C15" s="17"/>
      <c r="D15" s="17"/>
      <c r="E15">
        <v>633</v>
      </c>
      <c r="F15" s="10"/>
      <c r="G15" s="6"/>
      <c r="K15" s="13"/>
      <c r="L15" s="31"/>
      <c r="M15" s="31"/>
    </row>
    <row r="16" spans="1:17" ht="16.5" x14ac:dyDescent="0.3">
      <c r="A16" s="16" t="s">
        <v>21</v>
      </c>
      <c r="B16" s="22">
        <v>630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13293000</v>
      </c>
      <c r="C17" s="23"/>
      <c r="D17" s="37"/>
      <c r="E17" s="39"/>
      <c r="F17" s="39"/>
      <c r="I17" s="5"/>
      <c r="J17" s="32"/>
      <c r="K17" s="5"/>
      <c r="L17" s="6"/>
      <c r="N17" s="6"/>
    </row>
    <row r="18" spans="1:14" ht="16.5" x14ac:dyDescent="0.3">
      <c r="A18" s="34" t="s">
        <v>27</v>
      </c>
      <c r="B18" s="23">
        <f>B17*0.98</f>
        <v>13027140</v>
      </c>
      <c r="C18" s="23"/>
      <c r="D18" s="37"/>
      <c r="E18" s="39"/>
      <c r="F18" s="39"/>
      <c r="I18" s="5"/>
      <c r="J18" s="32"/>
      <c r="K18" s="5"/>
      <c r="L18" s="6"/>
      <c r="N18" s="6"/>
    </row>
    <row r="19" spans="1:14" ht="16.5" x14ac:dyDescent="0.3">
      <c r="A19" s="34" t="s">
        <v>24</v>
      </c>
      <c r="B19" s="23">
        <f>B17*0.8</f>
        <v>10634400</v>
      </c>
      <c r="C19" s="23"/>
      <c r="D19" s="37"/>
      <c r="E19" s="39"/>
      <c r="F19" s="39"/>
      <c r="I19" s="5"/>
      <c r="J19" s="32"/>
      <c r="K19" s="5"/>
      <c r="L19" s="6"/>
      <c r="N19" s="6"/>
    </row>
    <row r="20" spans="1:14" ht="16.5" x14ac:dyDescent="0.3">
      <c r="A20" s="34" t="s">
        <v>12</v>
      </c>
      <c r="B20" s="23">
        <f>903*B4</f>
        <v>2709000</v>
      </c>
      <c r="C20" s="37"/>
      <c r="D20" s="37"/>
      <c r="E20" s="39"/>
      <c r="F20" s="39"/>
      <c r="I20" s="6"/>
      <c r="J20" s="5"/>
    </row>
    <row r="21" spans="1:14" ht="16.5" x14ac:dyDescent="0.3">
      <c r="A21" s="22" t="s">
        <v>16</v>
      </c>
      <c r="B21" s="23">
        <f>B17*0.03/12</f>
        <v>33232.5</v>
      </c>
      <c r="C21" s="23"/>
      <c r="D21" s="37"/>
      <c r="E21" s="39"/>
      <c r="F21" s="39"/>
      <c r="I21" s="6"/>
      <c r="J21" s="5"/>
    </row>
    <row r="22" spans="1:14" x14ac:dyDescent="0.25">
      <c r="A22" s="30"/>
      <c r="B22" s="40"/>
      <c r="C22" s="30"/>
      <c r="D22" s="30"/>
      <c r="E22" s="42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C27/1.2</f>
        <v>708.5403</v>
      </c>
      <c r="C27" s="8">
        <f>78.99*10.764</f>
        <v>850.24835999999993</v>
      </c>
      <c r="D27" s="8"/>
      <c r="E27" s="8">
        <v>13000000</v>
      </c>
      <c r="F27" s="10">
        <f t="shared" ref="F27:F31" si="0">E27/B27</f>
        <v>18347.580229381449</v>
      </c>
      <c r="G27" s="10">
        <f>E27/C27</f>
        <v>15289.650191151208</v>
      </c>
      <c r="H27" s="10"/>
      <c r="I27" s="8">
        <f>B15/F27</f>
        <v>1.15001541</v>
      </c>
      <c r="J27" s="15"/>
    </row>
    <row r="28" spans="1:14" ht="17.25" x14ac:dyDescent="0.3">
      <c r="B28" s="9">
        <f>66*10.764</f>
        <v>710.42399999999998</v>
      </c>
      <c r="C28" s="8">
        <f>78.99*10.764</f>
        <v>850.24835999999993</v>
      </c>
      <c r="D28" s="8"/>
      <c r="E28" s="8">
        <v>12500000</v>
      </c>
      <c r="F28" s="10">
        <f t="shared" si="0"/>
        <v>17595.126290778466</v>
      </c>
      <c r="G28" s="10">
        <f>E28/C28</f>
        <v>14701.586722260778</v>
      </c>
      <c r="H28" s="10"/>
      <c r="I28" s="8">
        <f>B15/F28</f>
        <v>1.1991957119999999</v>
      </c>
      <c r="J28" s="15"/>
    </row>
    <row r="29" spans="1:14" x14ac:dyDescent="0.25">
      <c r="B29" s="9">
        <f>C29/1.2</f>
        <v>375</v>
      </c>
      <c r="C29" s="8">
        <v>450</v>
      </c>
      <c r="D29" s="8"/>
      <c r="E29" s="10">
        <v>10150000</v>
      </c>
      <c r="F29" s="10">
        <f t="shared" si="0"/>
        <v>27066.666666666668</v>
      </c>
      <c r="G29" s="10">
        <f t="shared" ref="G29:G30" si="1">E29/C29</f>
        <v>22555.555555555555</v>
      </c>
      <c r="H29" s="10"/>
      <c r="I29" s="8"/>
    </row>
    <row r="30" spans="1:14" x14ac:dyDescent="0.25">
      <c r="B30" s="7">
        <v>900</v>
      </c>
      <c r="C30" s="8">
        <f>B30*1.2</f>
        <v>1080</v>
      </c>
      <c r="D30">
        <v>1250</v>
      </c>
      <c r="E30" s="10">
        <v>23000000</v>
      </c>
      <c r="F30" s="10">
        <f t="shared" si="0"/>
        <v>25555.555555555555</v>
      </c>
      <c r="G30" s="6">
        <f t="shared" si="1"/>
        <v>21296.296296296296</v>
      </c>
      <c r="H30" s="6"/>
      <c r="J30">
        <f>D30/C30</f>
        <v>1.1574074074074074</v>
      </c>
    </row>
    <row r="31" spans="1:14" x14ac:dyDescent="0.25">
      <c r="B31" s="7">
        <f>C31/1.2</f>
        <v>902.77777777777794</v>
      </c>
      <c r="C31" s="45">
        <f>D31/1.2</f>
        <v>1083.3333333333335</v>
      </c>
      <c r="D31">
        <v>1300</v>
      </c>
      <c r="E31" s="10">
        <v>23000000</v>
      </c>
      <c r="F31" s="6">
        <f t="shared" si="0"/>
        <v>25476.923076923071</v>
      </c>
      <c r="G31" s="6"/>
      <c r="H31" s="6"/>
    </row>
    <row r="32" spans="1:14" x14ac:dyDescent="0.25">
      <c r="E32" s="6"/>
      <c r="F32" s="6"/>
      <c r="G32" s="6"/>
      <c r="H32" s="6"/>
    </row>
    <row r="34" spans="1:9" ht="15.75" x14ac:dyDescent="0.25">
      <c r="A34" s="46"/>
      <c r="B34" s="8"/>
      <c r="C34" s="8"/>
      <c r="D34" s="8"/>
      <c r="E34" s="10"/>
      <c r="F34" s="8"/>
      <c r="G34" s="43"/>
      <c r="I34" s="6"/>
    </row>
    <row r="35" spans="1:9" ht="15.75" x14ac:dyDescent="0.25">
      <c r="A35" s="46"/>
      <c r="B35" s="8"/>
      <c r="C35" s="8"/>
      <c r="D35" s="8"/>
      <c r="E35" s="10"/>
      <c r="F35" s="8"/>
      <c r="G35" s="43"/>
      <c r="I35" s="6"/>
    </row>
    <row r="36" spans="1:9" ht="15.75" x14ac:dyDescent="0.25">
      <c r="A36" s="27"/>
      <c r="C36" s="8"/>
      <c r="E36" s="10"/>
      <c r="I36" s="6"/>
    </row>
    <row r="37" spans="1:9" ht="15.75" x14ac:dyDescent="0.25">
      <c r="A37" s="27"/>
      <c r="C37" s="8"/>
      <c r="E37" s="10"/>
    </row>
    <row r="38" spans="1:9" x14ac:dyDescent="0.25">
      <c r="C38" s="8"/>
      <c r="E38" s="10"/>
    </row>
    <row r="39" spans="1:9" x14ac:dyDescent="0.25">
      <c r="C39" s="45"/>
      <c r="E39" s="10"/>
    </row>
    <row r="57" spans="3:5" x14ac:dyDescent="0.25">
      <c r="C57" s="6"/>
      <c r="D57" s="6"/>
      <c r="E57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H13" workbookViewId="0">
      <selection activeCell="AH24" sqref="AH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T24:T25"/>
  <sheetViews>
    <sheetView workbookViewId="0">
      <selection activeCell="P1" sqref="P1"/>
    </sheetView>
  </sheetViews>
  <sheetFormatPr defaultRowHeight="15" x14ac:dyDescent="0.25"/>
  <sheetData>
    <row r="24" spans="20:20" x14ac:dyDescent="0.25">
      <c r="T24">
        <v>243980</v>
      </c>
    </row>
    <row r="25" spans="20:20" x14ac:dyDescent="0.25">
      <c r="T25">
        <f>T24/10.764</f>
        <v>22666.295057599407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2025-03-10T09:18:03Z</dcterms:modified>
</cp:coreProperties>
</file>