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44" i="4" l="1"/>
  <c r="Y43" i="4" l="1"/>
  <c r="Y42" i="4"/>
  <c r="Q8" i="4" l="1"/>
  <c r="P9" i="4"/>
  <c r="U10" i="18"/>
  <c r="T10" i="18"/>
  <c r="Q20" i="4"/>
  <c r="W34" i="4"/>
  <c r="S13" i="13"/>
  <c r="Q9" i="13"/>
  <c r="G28" i="4" l="1"/>
  <c r="C3" i="4" l="1"/>
  <c r="Q9" i="4"/>
  <c r="B9" i="4" s="1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8" i="4" l="1"/>
  <c r="H4" i="4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<sst xmlns="http://schemas.openxmlformats.org/spreadsheetml/2006/main" count="50" uniqueCount="44">
  <si>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</si>
  <si>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</si>
  <si>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</si>
  <si>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</si>
  <si>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</si>
  <si>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</si>
  <si>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</si>
  <si>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</si>
  <si>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</si>
  <si>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</si>
  <si>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</si>
  <si>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</si>
  <si>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</si>
  <si>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</si>
  <si>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</si>
  <si>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</si>
  <si>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</si>
  <si>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</si>
  <si>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</si>
  <si>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</si>
  <si>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</si>
  <si>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</si>
  <si>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</si>
  <si>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</si>
  <si>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</si>
  <si>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</si>
  <si>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</si>
  <si>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</si>
  <si>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</si>
  <si>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</si>
  <si>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</si>
  <si>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</si>
  <si>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</si>
  <si>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</si>
  <si>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</si>
  <si>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</si>
  <si>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</si>
  <si>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</si>
  <si>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</si>
  <si>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</si>
  <si>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Kalbadevi Branch ) - Santosh Pandurang Padolkar &amp; Ruchika Dadaso Bandgar</t>
  </si>
  <si>
    <t>Agree CA</t>
  </si>
  <si>
    <t>As per OC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</si>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</sst>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0" fillId="0" borderId="0" xfId="0" applyNumberForma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11</xdr:col>
      <xdr:colOff>372037</xdr:colOff>
      <xdr:row>28</xdr:row>
      <xdr:rowOff>162665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4029637" cy="5306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9</xdr:col>
      <xdr:colOff>333932</xdr:colOff>
      <xdr:row>33</xdr:row>
      <xdr:rowOff>181718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3000"/>
          <a:ext cx="3991532" cy="5325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344394</xdr:colOff>
      <xdr:row>31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07594" cy="5763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258657</xdr:colOff>
      <xdr:row>33</xdr:row>
      <xdr:rowOff>804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621857" cy="57634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17</xdr:col>
      <xdr:colOff>306204</xdr:colOff>
      <xdr:row>37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0059804" cy="5772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343458</xdr:colOff>
      <xdr:row>28</xdr:row>
      <xdr:rowOff>95981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4001058" cy="52394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10</xdr:col>
      <xdr:colOff>324406</xdr:colOff>
      <xdr:row>28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3982006" cy="52871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8</xdr:col>
      <xdr:colOff>391090</xdr:colOff>
      <xdr:row>27</xdr:row>
      <xdr:rowOff>153139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4048690" cy="5296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H11" sqref="H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429</v>
      </c>
      <c r="C3" s="4">
        <f>B3*1.2</f>
        <v>514.79999999999995</v>
      </c>
      <c r="D3" s="4">
        <f t="shared" ref="D3:D9" si="2">C3*1.2</f>
        <v>617.75999999999988</v>
      </c>
      <c r="E3" s="5">
        <f t="shared" ref="E3:E9" si="3">R3</f>
        <v>4800000</v>
      </c>
      <c r="F3" s="9">
        <f t="shared" ref="F3:F9" si="4">ROUND((E3/B3),0)</f>
        <v>11189</v>
      </c>
      <c r="G3" s="9">
        <f t="shared" ref="G3:G9" si="5">ROUND((E3/C3),0)</f>
        <v>9324</v>
      </c>
      <c r="H3" s="9">
        <f t="shared" ref="H3:H9" si="6">ROUND((E3/D3),0)</f>
        <v>7770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429</v>
      </c>
      <c r="R3" s="2">
        <v>4800000</v>
      </c>
    </row>
    <row r="4" spans="1:20" x14ac:dyDescent="0.25">
      <c r="A4" s="4">
        <f t="shared" si="0"/>
        <v>0</v>
      </c>
      <c r="B4" s="4">
        <f t="shared" si="1"/>
        <v>429</v>
      </c>
      <c r="C4" s="4">
        <f t="shared" ref="C4:C9" si="9">B4*1.2</f>
        <v>514.79999999999995</v>
      </c>
      <c r="D4" s="4">
        <f t="shared" si="2"/>
        <v>617.75999999999988</v>
      </c>
      <c r="E4" s="5">
        <f t="shared" si="3"/>
        <v>4800000</v>
      </c>
      <c r="F4" s="9">
        <f t="shared" si="4"/>
        <v>11189</v>
      </c>
      <c r="G4" s="9">
        <f t="shared" si="5"/>
        <v>9324</v>
      </c>
      <c r="H4" s="9">
        <f t="shared" si="6"/>
        <v>7770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429</v>
      </c>
      <c r="R4" s="2">
        <v>4800000</v>
      </c>
    </row>
    <row r="5" spans="1:20" x14ac:dyDescent="0.25">
      <c r="A5" s="4">
        <f t="shared" si="0"/>
        <v>0</v>
      </c>
      <c r="B5" s="4">
        <f t="shared" si="1"/>
        <v>690</v>
      </c>
      <c r="C5" s="4">
        <f t="shared" si="9"/>
        <v>828</v>
      </c>
      <c r="D5" s="4">
        <f t="shared" si="2"/>
        <v>993.59999999999991</v>
      </c>
      <c r="E5" s="5">
        <f t="shared" si="3"/>
        <v>10000000</v>
      </c>
      <c r="F5" s="9">
        <f t="shared" si="4"/>
        <v>14493</v>
      </c>
      <c r="G5" s="9">
        <f t="shared" si="5"/>
        <v>12077</v>
      </c>
      <c r="H5" s="9">
        <f t="shared" si="6"/>
        <v>10064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690</v>
      </c>
      <c r="R5" s="2">
        <v>10000000</v>
      </c>
    </row>
    <row r="6" spans="1:20" x14ac:dyDescent="0.25">
      <c r="A6" s="4">
        <f t="shared" si="0"/>
        <v>0</v>
      </c>
      <c r="B6" s="4">
        <f t="shared" si="1"/>
        <v>624</v>
      </c>
      <c r="C6" s="4">
        <f t="shared" si="9"/>
        <v>748.8</v>
      </c>
      <c r="D6" s="4">
        <f t="shared" si="2"/>
        <v>898.56</v>
      </c>
      <c r="E6" s="5">
        <f t="shared" si="3"/>
        <v>17500000</v>
      </c>
      <c r="F6" s="9">
        <f t="shared" si="4"/>
        <v>28045</v>
      </c>
      <c r="G6" s="9">
        <f t="shared" si="5"/>
        <v>23371</v>
      </c>
      <c r="H6" s="9">
        <f t="shared" si="6"/>
        <v>19476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624</v>
      </c>
      <c r="R6" s="2">
        <v>17500000</v>
      </c>
    </row>
    <row r="7" spans="1:20" s="47" customFormat="1" x14ac:dyDescent="0.25">
      <c r="A7" s="45">
        <f t="shared" si="0"/>
        <v>0</v>
      </c>
      <c r="B7" s="45">
        <f t="shared" si="1"/>
        <v>560</v>
      </c>
      <c r="C7" s="45">
        <f t="shared" si="9"/>
        <v>672</v>
      </c>
      <c r="D7" s="45">
        <f t="shared" si="2"/>
        <v>806.4</v>
      </c>
      <c r="E7" s="46">
        <f t="shared" si="3"/>
        <v>9800000</v>
      </c>
      <c r="F7" s="45">
        <f t="shared" si="4"/>
        <v>17500</v>
      </c>
      <c r="G7" s="45">
        <f t="shared" si="5"/>
        <v>14583</v>
      </c>
      <c r="H7" s="45">
        <f t="shared" si="6"/>
        <v>12153</v>
      </c>
      <c r="I7" s="45" t="e">
        <f>#REF!</f>
        <v>#REF!</v>
      </c>
      <c r="J7" s="45">
        <f t="shared" si="7"/>
        <v>0</v>
      </c>
      <c r="O7" s="47">
        <v>0</v>
      </c>
      <c r="P7" s="47">
        <f t="shared" si="8"/>
        <v>0</v>
      </c>
      <c r="Q7" s="47">
        <v>560</v>
      </c>
      <c r="R7" s="48">
        <v>9800000</v>
      </c>
    </row>
    <row r="8" spans="1:20" s="47" customFormat="1" x14ac:dyDescent="0.25">
      <c r="A8" s="45">
        <f t="shared" si="0"/>
        <v>0</v>
      </c>
      <c r="B8" s="45">
        <f t="shared" si="1"/>
        <v>360</v>
      </c>
      <c r="C8" s="45">
        <f t="shared" si="9"/>
        <v>432</v>
      </c>
      <c r="D8" s="45">
        <f t="shared" si="2"/>
        <v>518.4</v>
      </c>
      <c r="E8" s="46">
        <f t="shared" si="3"/>
        <v>6000000</v>
      </c>
      <c r="F8" s="45">
        <f t="shared" si="4"/>
        <v>16667</v>
      </c>
      <c r="G8" s="45">
        <f t="shared" si="5"/>
        <v>13889</v>
      </c>
      <c r="H8" s="45">
        <f t="shared" si="6"/>
        <v>11574</v>
      </c>
      <c r="I8" s="45" t="e">
        <f>#REF!</f>
        <v>#REF!</v>
      </c>
      <c r="J8" s="45">
        <f t="shared" si="7"/>
        <v>0</v>
      </c>
      <c r="O8" s="47">
        <v>0</v>
      </c>
      <c r="P8" s="47">
        <v>432</v>
      </c>
      <c r="Q8" s="47">
        <f t="shared" ref="Q8:Q9" si="10">P8/1.2</f>
        <v>360</v>
      </c>
      <c r="R8" s="48">
        <v>6000000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541.66666666666674</v>
      </c>
      <c r="C16" s="4">
        <f t="shared" ref="C16:C25" si="34">B16*1.2</f>
        <v>650.00000000000011</v>
      </c>
      <c r="D16" s="4">
        <f t="shared" ref="D16:D25" si="35">C16*1.2</f>
        <v>780.00000000000011</v>
      </c>
      <c r="E16" s="5">
        <f t="shared" ref="E16:E25" si="36">R16</f>
        <v>8000000</v>
      </c>
      <c r="F16" s="9">
        <f t="shared" ref="F16:F25" si="37">ROUND((E16/B16),0)</f>
        <v>14769</v>
      </c>
      <c r="G16" s="9">
        <f t="shared" ref="G16:G25" si="38">ROUND((E16/C16),0)</f>
        <v>12308</v>
      </c>
      <c r="H16" s="9">
        <f t="shared" ref="H16:H25" si="39">ROUND((E16/D16),0)</f>
        <v>10256</v>
      </c>
      <c r="I16" s="4" t="e">
        <f>#REF!</f>
        <v>#REF!</v>
      </c>
      <c r="J16" s="4">
        <f t="shared" ref="J16:J25" si="40">S16</f>
        <v>0</v>
      </c>
      <c r="O16">
        <v>0</v>
      </c>
      <c r="P16">
        <v>650</v>
      </c>
      <c r="Q16">
        <f t="shared" ref="P16:Q25" si="41">P16/1.2</f>
        <v>541.66666666666674</v>
      </c>
      <c r="R16" s="2">
        <v>8000000</v>
      </c>
    </row>
    <row r="17" spans="1:25" x14ac:dyDescent="0.25">
      <c r="A17" s="4">
        <f t="shared" si="32"/>
        <v>0</v>
      </c>
      <c r="B17" s="4">
        <f t="shared" si="33"/>
        <v>750</v>
      </c>
      <c r="C17" s="4">
        <f t="shared" si="34"/>
        <v>900</v>
      </c>
      <c r="D17" s="4">
        <f t="shared" si="35"/>
        <v>1080</v>
      </c>
      <c r="E17" s="5">
        <f t="shared" si="36"/>
        <v>13500000</v>
      </c>
      <c r="F17" s="9">
        <f t="shared" si="37"/>
        <v>18000</v>
      </c>
      <c r="G17" s="9">
        <f t="shared" si="38"/>
        <v>15000</v>
      </c>
      <c r="H17" s="9">
        <f t="shared" si="39"/>
        <v>12500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750</v>
      </c>
      <c r="R17" s="2">
        <v>13500000</v>
      </c>
    </row>
    <row r="18" spans="1:25" s="47" customFormat="1" x14ac:dyDescent="0.25">
      <c r="A18" s="45">
        <f t="shared" si="32"/>
        <v>0</v>
      </c>
      <c r="B18" s="45">
        <f t="shared" si="33"/>
        <v>710</v>
      </c>
      <c r="C18" s="45">
        <f t="shared" si="34"/>
        <v>852</v>
      </c>
      <c r="D18" s="45">
        <f t="shared" si="35"/>
        <v>1022.4</v>
      </c>
      <c r="E18" s="46">
        <f t="shared" si="36"/>
        <v>13500000</v>
      </c>
      <c r="F18" s="45">
        <f t="shared" si="37"/>
        <v>19014</v>
      </c>
      <c r="G18" s="45">
        <f t="shared" si="38"/>
        <v>15845</v>
      </c>
      <c r="H18" s="45">
        <f t="shared" si="39"/>
        <v>13204</v>
      </c>
      <c r="I18" s="45" t="e">
        <f>#REF!</f>
        <v>#REF!</v>
      </c>
      <c r="J18" s="45">
        <f t="shared" si="40"/>
        <v>0</v>
      </c>
      <c r="O18" s="47">
        <v>0</v>
      </c>
      <c r="P18" s="47">
        <f t="shared" si="41"/>
        <v>0</v>
      </c>
      <c r="Q18" s="47">
        <v>710</v>
      </c>
      <c r="R18" s="48">
        <v>13500000</v>
      </c>
    </row>
    <row r="19" spans="1:25" s="47" customFormat="1" x14ac:dyDescent="0.25">
      <c r="A19" s="45">
        <f t="shared" ref="A19:A22" si="42">N19</f>
        <v>0</v>
      </c>
      <c r="B19" s="45">
        <f t="shared" ref="B19:B22" si="43">Q19</f>
        <v>710</v>
      </c>
      <c r="C19" s="45">
        <f t="shared" ref="C19:C22" si="44">B19*1.2</f>
        <v>852</v>
      </c>
      <c r="D19" s="45">
        <f t="shared" ref="D19:D22" si="45">C19*1.2</f>
        <v>1022.4</v>
      </c>
      <c r="E19" s="46">
        <f t="shared" ref="E19:E22" si="46">R19</f>
        <v>16000000</v>
      </c>
      <c r="F19" s="45">
        <f t="shared" ref="F19:F22" si="47">ROUND((E19/B19),0)</f>
        <v>22535</v>
      </c>
      <c r="G19" s="45">
        <f t="shared" ref="G19:G22" si="48">ROUND((E19/C19),0)</f>
        <v>18779</v>
      </c>
      <c r="H19" s="45">
        <f t="shared" ref="H19:H22" si="49">ROUND((E19/D19),0)</f>
        <v>15649</v>
      </c>
      <c r="I19" s="45" t="e">
        <f>#REF!</f>
        <v>#REF!</v>
      </c>
      <c r="J19" s="45">
        <f t="shared" ref="J19:J22" si="50">S19</f>
        <v>0</v>
      </c>
      <c r="O19" s="47">
        <v>0</v>
      </c>
      <c r="P19" s="47">
        <f t="shared" ref="P19:P22" si="51">O19/1.2</f>
        <v>0</v>
      </c>
      <c r="Q19" s="47">
        <v>710</v>
      </c>
      <c r="R19" s="48">
        <v>16000000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20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19000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41</v>
      </c>
      <c r="F28" s="7">
        <v>38.56</v>
      </c>
      <c r="G28">
        <f>F28*10.764</f>
        <v>415.05984000000001</v>
      </c>
      <c r="S28" s="10"/>
      <c r="T28" s="10"/>
      <c r="U28" s="17" t="s">
        <v>15</v>
      </c>
      <c r="V28" s="18"/>
      <c r="W28" s="19">
        <f>W26-W27</f>
        <v>16500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10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50</v>
      </c>
      <c r="X31" s="31">
        <v>2015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15</v>
      </c>
      <c r="X33" s="24"/>
    </row>
    <row r="34" spans="15:25" ht="15.75" x14ac:dyDescent="0.25">
      <c r="U34" s="17"/>
      <c r="V34" s="26"/>
      <c r="W34" s="27">
        <f>W33%</f>
        <v>0.15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375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2125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16500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18625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415</v>
      </c>
      <c r="X41" s="24" t="s">
        <v>43</v>
      </c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7729375</v>
      </c>
      <c r="X42" s="33">
        <v>400000</v>
      </c>
      <c r="Y42" s="44">
        <f>X42+W42</f>
        <v>8129375</v>
      </c>
    </row>
    <row r="43" spans="15:25" ht="15.75" x14ac:dyDescent="0.25">
      <c r="S43" s="11"/>
      <c r="T43" s="10"/>
      <c r="U43" s="17" t="s">
        <v>25</v>
      </c>
      <c r="V43" s="23"/>
      <c r="W43" s="34">
        <f>W42*0.95</f>
        <v>7342906.25</v>
      </c>
      <c r="X43" s="35"/>
      <c r="Y43" s="44">
        <f>Y42*0.95</f>
        <v>7722906.25</v>
      </c>
    </row>
    <row r="44" spans="15:25" ht="15.75" x14ac:dyDescent="0.25">
      <c r="S44" s="10"/>
      <c r="T44" s="10"/>
      <c r="U44" s="17" t="s">
        <v>26</v>
      </c>
      <c r="V44" s="23"/>
      <c r="W44" s="34">
        <f>W42*0.8</f>
        <v>6183500</v>
      </c>
      <c r="X44" s="34"/>
      <c r="Y44" s="44">
        <f>Y42*0.8</f>
        <v>6503500</v>
      </c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1037500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16102.864583333334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S44"/>
  <sheetViews>
    <sheetView topLeftCell="D4" zoomScaleNormal="100" workbookViewId="0">
      <selection activeCell="Q13" sqref="Q13"/>
    </sheetView>
  </sheetViews>
  <sheetFormatPr defaultRowHeight="15" x14ac:dyDescent="0.25"/>
  <cols>
    <col min="19" max="19" width="17.5703125" customWidth="1"/>
  </cols>
  <sheetData>
    <row r="9" spans="16:19" x14ac:dyDescent="0.25">
      <c r="P9">
        <v>39.86</v>
      </c>
      <c r="Q9">
        <f>P9*10.764</f>
        <v>429.05303999999995</v>
      </c>
    </row>
    <row r="10" spans="16:19" x14ac:dyDescent="0.25">
      <c r="S10">
        <v>4500000</v>
      </c>
    </row>
    <row r="11" spans="16:19" x14ac:dyDescent="0.25">
      <c r="S11">
        <v>270000</v>
      </c>
    </row>
    <row r="12" spans="16:19" x14ac:dyDescent="0.25">
      <c r="S12">
        <v>30000</v>
      </c>
    </row>
    <row r="13" spans="16:19" x14ac:dyDescent="0.25">
      <c r="S13">
        <f>SUM(S10:S12)</f>
        <v>4800000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N13" sqref="N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4"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E5" sqref="E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8:W11"/>
  <sheetViews>
    <sheetView topLeftCell="I1" zoomScaleNormal="100" workbookViewId="0">
      <selection activeCell="X11" sqref="X11"/>
    </sheetView>
  </sheetViews>
  <sheetFormatPr defaultRowHeight="15" x14ac:dyDescent="0.25"/>
  <cols>
    <col min="20" max="20" width="17" customWidth="1"/>
    <col min="23" max="23" width="16.140625" customWidth="1"/>
  </cols>
  <sheetData>
    <row r="8" spans="20:23" x14ac:dyDescent="0.25">
      <c r="T8">
        <v>54.491999999999997</v>
      </c>
    </row>
    <row r="9" spans="20:23" x14ac:dyDescent="0.25">
      <c r="T9">
        <v>3.4830000000000001</v>
      </c>
    </row>
    <row r="10" spans="20:23" x14ac:dyDescent="0.25">
      <c r="T10">
        <f>SUM(T8:T9)</f>
        <v>57.974999999999994</v>
      </c>
      <c r="U10">
        <f>T10*10.764</f>
        <v>624.04289999999992</v>
      </c>
    </row>
    <row r="11" spans="20:23" x14ac:dyDescent="0.25">
      <c r="W11">
        <v>17500000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P9" sqref="P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L11" sqref="L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2025-03-10T10:20:51Z</dcterms:modified>
</cp:coreProperties>
</file>