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694EDDC-310F-4863-9096-516DB4B87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C30" i="1"/>
  <c r="C29" i="1"/>
  <c r="B28" i="1"/>
  <c r="C28" i="1" s="1"/>
  <c r="C27" i="1"/>
  <c r="B20" i="1"/>
  <c r="E8" i="1"/>
  <c r="E7" i="1"/>
  <c r="T25" i="9"/>
  <c r="E9" i="1" l="1"/>
  <c r="F9" i="1" s="1"/>
  <c r="G30" i="1"/>
  <c r="G28" i="1"/>
  <c r="F30" i="1" l="1"/>
  <c r="F31" i="1"/>
  <c r="F28" i="1" l="1"/>
  <c r="O14" i="1" l="1"/>
  <c r="B10" i="1" l="1"/>
  <c r="B11" i="1" s="1"/>
  <c r="B8" i="1"/>
  <c r="B6" i="1"/>
  <c r="B5" i="1"/>
  <c r="B14" i="1" s="1"/>
  <c r="B12" i="1" l="1"/>
  <c r="B13" i="1" s="1"/>
  <c r="B15" i="1" s="1"/>
  <c r="I28" i="1" s="1"/>
  <c r="B17" i="1" l="1"/>
  <c r="B18" i="1" s="1"/>
  <c r="B19" i="1" l="1"/>
  <c r="B21" i="1"/>
  <c r="F27" i="1"/>
  <c r="I27" i="1" s="1"/>
  <c r="G27" i="1"/>
  <c r="F29" i="1"/>
  <c r="I29" i="1" s="1"/>
  <c r="G29" i="1"/>
  <c r="G4" i="1" l="1"/>
</calcChain>
</file>

<file path=xl/sharedStrings.xml><?xml version="1.0" encoding="utf-8"?>
<sst xmlns="http://schemas.openxmlformats.org/spreadsheetml/2006/main" count="33" uniqueCount="29">
  <si>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</si>
  <si>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</si>
  <si>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</si>
  <si>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</si>
  <si>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</si>
  <si>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</si>
  <si>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</si>
  <si>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</si>
  <si>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</si>
  <si>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</si>
  <si>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</si>
  <si>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</si>
  <si>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</si>
  <si>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</si>
  <si>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</si>
  <si>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</si>
  <si>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</si>
  <si>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</si>
  <si>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</si>
  <si>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</si>
  <si>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</si>
  <si>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</si>
  <si>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</si>
  <si>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</si>
  <si>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</si>
  <si>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 xml:space="preserve">Measurement Carpet </t>
  </si>
  <si>
    <t>RV</t>
  </si>
  <si>
    <t>Agreement carpet area - 28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</si>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</sst>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2" fillId="0" borderId="1" xfId="0" applyNumberFormat="1" applyFont="1" applyBorder="1"/>
    <xf numFmtId="10" fontId="0" fillId="0" borderId="1" xfId="0" applyNumberFormat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0" fillId="0" borderId="7" xfId="0" applyBorder="1"/>
    <xf numFmtId="0" fontId="15" fillId="0" borderId="1" xfId="0" applyFont="1" applyBorder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15</xdr:col>
      <xdr:colOff>114300</xdr:colOff>
      <xdr:row>40</xdr:row>
      <xdr:rowOff>42755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24EA62-08B6-FCBF-E74C-AB043117B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9153525" cy="7662755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57150</xdr:colOff>
      <xdr:row>0</xdr:row>
      <xdr:rowOff>0</xdr:rowOff>
    </xdr:from>
    <xdr:to>
      <xdr:col>30</xdr:col>
      <xdr:colOff>238125</xdr:colOff>
      <xdr:row>41</xdr:row>
      <xdr:rowOff>54576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56226E-7E49-962F-1FAB-35BB962E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0" y="0"/>
          <a:ext cx="8715375" cy="7865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1"/>
    </row>
    <row r="3" spans="1:17" ht="16.5" x14ac:dyDescent="0.3">
      <c r="A3" s="16" t="s">
        <v>0</v>
      </c>
      <c r="B3" s="25">
        <v>45300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2018</v>
      </c>
      <c r="F4" s="3">
        <v>2025</v>
      </c>
      <c r="G4" s="4">
        <f>F4-E4</f>
        <v>7</v>
      </c>
      <c r="L4" s="24"/>
    </row>
    <row r="5" spans="1:17" ht="16.5" x14ac:dyDescent="0.3">
      <c r="A5" s="16" t="s">
        <v>2</v>
      </c>
      <c r="B5" s="25">
        <f>B3-B4</f>
        <v>42300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27</v>
      </c>
      <c r="F6" s="8" t="s">
        <v>22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7</v>
      </c>
      <c r="C7" s="20"/>
      <c r="D7" s="20" t="s">
        <v>15</v>
      </c>
      <c r="E7" s="6">
        <f>88.37*10.764</f>
        <v>951.21468000000004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53</v>
      </c>
      <c r="C8" s="20"/>
      <c r="D8" s="20" t="s">
        <v>28</v>
      </c>
      <c r="E8">
        <f>1.87*10.764</f>
        <v>20.128679999999999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 s="6">
        <f>SUM(E7:E8)</f>
        <v>971.34336000000008</v>
      </c>
      <c r="F9" s="47">
        <f>E9*1.1</f>
        <v>1068.4776960000002</v>
      </c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10.5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0.105</v>
      </c>
      <c r="C11" s="33"/>
      <c r="D11" s="33"/>
      <c r="E11" s="38"/>
      <c r="F11" s="38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315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2685</v>
      </c>
      <c r="C13" s="21"/>
      <c r="D13" s="21"/>
      <c r="E13" s="10"/>
      <c r="F13" s="10"/>
      <c r="K13" s="13"/>
      <c r="L13" s="44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42300</v>
      </c>
      <c r="C14" s="17"/>
      <c r="D14" s="17"/>
      <c r="E14" s="10" t="s">
        <v>25</v>
      </c>
      <c r="F14" s="10" t="s">
        <v>28</v>
      </c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44985</v>
      </c>
      <c r="C15" s="17"/>
      <c r="D15" s="17"/>
      <c r="E15" s="10">
        <f>35+213+77+103+20+82+39+131+147+20+34</f>
        <v>901</v>
      </c>
      <c r="F15" s="10">
        <v>32</v>
      </c>
      <c r="G15" s="6">
        <f>F15+E15</f>
        <v>933</v>
      </c>
      <c r="K15" s="13"/>
      <c r="L15" s="31"/>
      <c r="M15" s="31"/>
    </row>
    <row r="16" spans="1:17" ht="16.5" x14ac:dyDescent="0.3">
      <c r="A16" s="16" t="s">
        <v>21</v>
      </c>
      <c r="B16" s="22">
        <v>971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43680435</v>
      </c>
      <c r="C17" s="23"/>
      <c r="D17" s="37"/>
      <c r="E17" s="39"/>
      <c r="F17" s="39"/>
      <c r="I17" s="5"/>
      <c r="J17" s="32"/>
      <c r="K17" s="5"/>
      <c r="L17" s="6"/>
      <c r="N17" s="6"/>
    </row>
    <row r="18" spans="1:14" ht="16.5" x14ac:dyDescent="0.3">
      <c r="A18" s="34" t="s">
        <v>26</v>
      </c>
      <c r="B18" s="23">
        <f>B17*0.9</f>
        <v>39312391.5</v>
      </c>
      <c r="C18" s="23"/>
      <c r="D18" s="37"/>
      <c r="E18" s="39"/>
      <c r="F18" s="39"/>
      <c r="I18" s="5"/>
      <c r="J18" s="32"/>
      <c r="K18" s="5"/>
      <c r="L18" s="6"/>
      <c r="N18" s="6"/>
    </row>
    <row r="19" spans="1:14" ht="16.5" x14ac:dyDescent="0.3">
      <c r="A19" s="34" t="s">
        <v>23</v>
      </c>
      <c r="B19" s="23">
        <f>B17*0.8</f>
        <v>34944348</v>
      </c>
      <c r="C19" s="23"/>
      <c r="D19" s="37"/>
      <c r="E19" s="39"/>
      <c r="F19" s="39"/>
      <c r="I19" s="5"/>
      <c r="J19" s="32"/>
      <c r="K19" s="5"/>
      <c r="L19" s="6"/>
      <c r="N19" s="6"/>
    </row>
    <row r="20" spans="1:14" ht="16.5" x14ac:dyDescent="0.3">
      <c r="A20" s="34" t="s">
        <v>12</v>
      </c>
      <c r="B20" s="23">
        <f>1068*B4</f>
        <v>3204000</v>
      </c>
      <c r="C20" s="37"/>
      <c r="D20" s="37"/>
      <c r="E20" s="39"/>
      <c r="F20" s="39"/>
      <c r="I20" s="6"/>
      <c r="J20" s="5"/>
    </row>
    <row r="21" spans="1:14" ht="16.5" x14ac:dyDescent="0.3">
      <c r="A21" s="22" t="s">
        <v>16</v>
      </c>
      <c r="B21" s="23">
        <f>B17*0.03/12</f>
        <v>109201.08750000001</v>
      </c>
      <c r="C21" s="23"/>
      <c r="D21" s="37"/>
      <c r="E21" s="39"/>
      <c r="F21" s="39"/>
      <c r="I21" s="6"/>
      <c r="J21" s="5"/>
    </row>
    <row r="22" spans="1:14" x14ac:dyDescent="0.25">
      <c r="A22" s="30"/>
      <c r="B22" s="40"/>
      <c r="C22" s="30"/>
      <c r="D22" s="30"/>
      <c r="E22" s="42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1150</v>
      </c>
      <c r="C27" s="8">
        <f>B27*1.1</f>
        <v>1265</v>
      </c>
      <c r="D27" s="8"/>
      <c r="E27" s="8">
        <v>52376500</v>
      </c>
      <c r="F27" s="10">
        <f t="shared" ref="F27:F31" si="0">E27/B27</f>
        <v>45544.782608695656</v>
      </c>
      <c r="G27" s="10">
        <f>E27/C27</f>
        <v>41404.34782608696</v>
      </c>
      <c r="H27" s="10"/>
      <c r="I27" s="8">
        <f>B15/F27</f>
        <v>0.98770918255324425</v>
      </c>
      <c r="J27" s="15"/>
    </row>
    <row r="28" spans="1:14" ht="17.25" x14ac:dyDescent="0.3">
      <c r="B28" s="9">
        <f>102.34*10.764+2.2*10.764</f>
        <v>1125.26856</v>
      </c>
      <c r="C28" s="8">
        <f>B28*1.1</f>
        <v>1237.7954160000002</v>
      </c>
      <c r="D28" s="8"/>
      <c r="E28" s="8">
        <v>52376500</v>
      </c>
      <c r="F28" s="10">
        <f t="shared" si="0"/>
        <v>46545.777480888653</v>
      </c>
      <c r="G28" s="10">
        <f>E28/C28</f>
        <v>42314.343164444224</v>
      </c>
      <c r="H28" s="10"/>
      <c r="I28" s="8">
        <f>B15/F28</f>
        <v>0.96646790395692717</v>
      </c>
      <c r="J28" s="15"/>
    </row>
    <row r="29" spans="1:14" x14ac:dyDescent="0.25">
      <c r="B29" s="9">
        <v>988</v>
      </c>
      <c r="C29" s="8">
        <f>B29*1.1</f>
        <v>1086.8000000000002</v>
      </c>
      <c r="D29" s="8"/>
      <c r="E29" s="10">
        <v>43500000</v>
      </c>
      <c r="F29" s="10">
        <f t="shared" si="0"/>
        <v>44028.340080971662</v>
      </c>
      <c r="G29" s="10">
        <f t="shared" ref="G29:G30" si="1">E29/C29</f>
        <v>40025.763709974228</v>
      </c>
      <c r="H29" s="10"/>
      <c r="I29" s="8">
        <f>B15/F29</f>
        <v>1.0217282758620689</v>
      </c>
    </row>
    <row r="30" spans="1:14" x14ac:dyDescent="0.25">
      <c r="B30" s="7">
        <v>1125</v>
      </c>
      <c r="C30" s="8">
        <f>B30*1.1</f>
        <v>1237.5</v>
      </c>
      <c r="E30" s="10">
        <v>52500000</v>
      </c>
      <c r="F30" s="10">
        <f t="shared" si="0"/>
        <v>46666.666666666664</v>
      </c>
      <c r="G30" s="6">
        <f t="shared" si="1"/>
        <v>42424.242424242424</v>
      </c>
      <c r="H30" s="6"/>
    </row>
    <row r="31" spans="1:14" x14ac:dyDescent="0.25">
      <c r="C31" s="45"/>
      <c r="E31" s="6"/>
      <c r="F31" s="6" t="e">
        <f t="shared" si="0"/>
        <v>#DIV/0!</v>
      </c>
      <c r="G31" s="6"/>
      <c r="H31" s="6"/>
    </row>
    <row r="32" spans="1:14" x14ac:dyDescent="0.25">
      <c r="E32" s="6"/>
      <c r="F32" s="6"/>
      <c r="G32" s="6"/>
      <c r="H32" s="6"/>
    </row>
    <row r="34" spans="1:9" ht="15.75" x14ac:dyDescent="0.25">
      <c r="A34" s="46"/>
      <c r="B34" s="8"/>
      <c r="C34" s="8"/>
      <c r="D34" s="8"/>
      <c r="E34" s="10"/>
      <c r="F34" s="8"/>
      <c r="G34" s="43"/>
      <c r="I34" s="6"/>
    </row>
    <row r="35" spans="1:9" ht="15.75" x14ac:dyDescent="0.25">
      <c r="A35" s="46"/>
      <c r="B35" s="8"/>
      <c r="C35" s="8"/>
      <c r="D35" s="8"/>
      <c r="E35" s="10"/>
      <c r="F35" s="8"/>
      <c r="G35" s="43"/>
      <c r="I35" s="6"/>
    </row>
    <row r="36" spans="1:9" ht="15.75" x14ac:dyDescent="0.25">
      <c r="A36" s="27"/>
      <c r="C36" s="8"/>
      <c r="E36" s="10"/>
      <c r="I36" s="6"/>
    </row>
    <row r="37" spans="1:9" ht="15.75" x14ac:dyDescent="0.25">
      <c r="A37" s="27"/>
      <c r="C37" s="8"/>
      <c r="E37" s="10"/>
    </row>
    <row r="38" spans="1:9" x14ac:dyDescent="0.25">
      <c r="C38" s="8"/>
      <c r="E38" s="10"/>
    </row>
    <row r="39" spans="1:9" x14ac:dyDescent="0.25">
      <c r="C39" s="45"/>
      <c r="E39" s="10"/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3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T24:T25"/>
  <sheetViews>
    <sheetView topLeftCell="A7" workbookViewId="0">
      <selection activeCell="T26" sqref="T26"/>
    </sheetView>
  </sheetViews>
  <sheetFormatPr defaultRowHeight="15" x14ac:dyDescent="0.25"/>
  <sheetData>
    <row r="24" spans="20:20" x14ac:dyDescent="0.25">
      <c r="T24">
        <v>243980</v>
      </c>
    </row>
    <row r="25" spans="20:20" x14ac:dyDescent="0.25">
      <c r="T25">
        <f>T24/10.764</f>
        <v>22666.295057599407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2025-03-10T12:42:38Z</dcterms:modified>
</cp:coreProperties>
</file>