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1" l="1"/>
  <c r="K10" i="1"/>
  <c r="E22" i="1"/>
  <c r="E23" i="1"/>
  <c r="H23" i="1" s="1"/>
  <c r="E24" i="1"/>
  <c r="H24" i="1" s="1"/>
  <c r="E25" i="1"/>
  <c r="E26" i="1"/>
  <c r="E27" i="1"/>
  <c r="H25" i="1"/>
  <c r="A25" i="1"/>
  <c r="D2" i="1"/>
  <c r="K8" i="1"/>
  <c r="H22" i="1"/>
  <c r="H21" i="1"/>
  <c r="A23" i="1"/>
  <c r="A24" i="1"/>
  <c r="F21" i="1" l="1"/>
  <c r="L1" i="1" l="1"/>
  <c r="K3" i="1"/>
  <c r="F31" i="1"/>
  <c r="F32" i="1" s="1"/>
  <c r="F33" i="1" s="1"/>
  <c r="A22" i="1"/>
  <c r="C2" i="1"/>
  <c r="E14" i="1"/>
  <c r="E15" i="1"/>
  <c r="E16" i="1"/>
  <c r="E17" i="1"/>
  <c r="E21" i="1"/>
  <c r="B14" i="1"/>
  <c r="F14" i="1" s="1"/>
  <c r="B15" i="1"/>
  <c r="F15" i="1" s="1"/>
  <c r="B16" i="1"/>
  <c r="F16" i="1" s="1"/>
  <c r="B17" i="1"/>
  <c r="F17" i="1" s="1"/>
  <c r="B21" i="1"/>
  <c r="B22" i="1"/>
  <c r="F22" i="1" s="1"/>
  <c r="F13" i="1"/>
  <c r="B13" i="1"/>
  <c r="E13" i="1"/>
  <c r="C5" i="1"/>
  <c r="K5" i="1" l="1"/>
  <c r="O5" i="1" s="1"/>
  <c r="M5" i="1" l="1"/>
</calcChain>
</file>

<file path=xl/sharedStrings.xml><?xml version="1.0" encoding="utf-8"?>
<sst xmlns="http://schemas.openxmlformats.org/spreadsheetml/2006/main" count="19" uniqueCount="18">
  <si>
    <t>01.03.2025</t>
  </si>
  <si>
    <t>RERA Carpet</t>
  </si>
  <si>
    <t>1 Car Park</t>
  </si>
  <si>
    <t>Price Indicators</t>
  </si>
  <si>
    <t>CA</t>
  </si>
  <si>
    <t>BA</t>
  </si>
  <si>
    <t>SA</t>
  </si>
  <si>
    <t>Value</t>
  </si>
  <si>
    <t>ROC</t>
  </si>
  <si>
    <t>ROB</t>
  </si>
  <si>
    <t>ROS</t>
  </si>
  <si>
    <t>IGR Transactions</t>
  </si>
  <si>
    <t>Rate</t>
  </si>
  <si>
    <t>FMV/RV</t>
  </si>
  <si>
    <t>DV</t>
  </si>
  <si>
    <t>Insurable</t>
  </si>
  <si>
    <t>Car Parking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</si>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</sst>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3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164" fontId="0" fillId="0" borderId="0" xfId="1" applyNumberFormat="1" applyFont="1"/>
    <xf numFmtId="164" fontId="3" fillId="2" borderId="0" xfId="1" applyNumberFormat="1" applyFont="1" applyFill="1"/>
    <xf numFmtId="164" fontId="2" fillId="0" borderId="0" xfId="1" applyNumberFormat="1" applyFont="1"/>
    <xf numFmtId="43" fontId="0" fillId="0" borderId="0" xfId="0" applyNumberFormat="1"/>
    <xf numFmtId="43" fontId="2" fillId="0" borderId="0" xfId="1" applyNumberFormat="1" applyFont="1"/>
    <xf numFmtId="43" fontId="3" fillId="0" borderId="0" xfId="0" applyNumberFormat="1" applyFont="1"/>
    <xf numFmtId="164" fontId="4" fillId="0" borderId="0" xfId="1" applyNumberFormat="1" applyFont="1" applyFill="1"/>
    <xf numFmtId="164" fontId="3" fillId="0" borderId="0" xfId="1" applyNumberFormat="1" applyFont="1" applyFill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67790</xdr:colOff>
      <xdr:row>38</xdr:row>
      <xdr:rowOff>67695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92590" cy="7306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401212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26012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353580</xdr:colOff>
      <xdr:row>38</xdr:row>
      <xdr:rowOff>77221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380" cy="731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abSelected="1" workbookViewId="0">
      <selection activeCell="L16" sqref="L16"/>
    </sheetView>
  </sheetViews>
  <sheetFormatPr defaultRowHeight="15" x14ac:dyDescent="0.25"/>
  <cols>
    <col min="1" max="1" width="11.85546875" bestFit="1" customWidth="1"/>
    <col min="4" max="4" width="14.28515625" bestFit="1" customWidth="1"/>
    <col min="5" max="6" width="12.5703125" bestFit="1" customWidth="1"/>
    <col min="8" max="8" width="10" bestFit="1" customWidth="1"/>
    <col min="10" max="10" width="11.85546875" bestFit="1" customWidth="1"/>
    <col min="11" max="11" width="14.28515625" bestFit="1" customWidth="1"/>
    <col min="13" max="13" width="10" bestFit="1" customWidth="1"/>
    <col min="15" max="15" width="14.28515625" bestFit="1" customWidth="1"/>
  </cols>
  <sheetData>
    <row r="1" spans="1:15" x14ac:dyDescent="0.25">
      <c r="A1" t="s">
        <v>0</v>
      </c>
      <c r="J1" t="s">
        <v>1</v>
      </c>
      <c r="K1">
        <v>679</v>
      </c>
      <c r="L1">
        <f>K1*1.1</f>
        <v>746.90000000000009</v>
      </c>
    </row>
    <row r="2" spans="1:15" x14ac:dyDescent="0.25">
      <c r="A2">
        <v>11888784</v>
      </c>
      <c r="C2">
        <f>A2/D5</f>
        <v>17509.254786450663</v>
      </c>
      <c r="D2">
        <f>C2/100*110</f>
        <v>19260.180265095729</v>
      </c>
      <c r="J2" t="s">
        <v>12</v>
      </c>
      <c r="K2" s="4">
        <v>20200</v>
      </c>
      <c r="L2">
        <v>3000</v>
      </c>
    </row>
    <row r="3" spans="1:15" x14ac:dyDescent="0.25">
      <c r="J3" t="s">
        <v>13</v>
      </c>
      <c r="K3" s="4">
        <f>K2*K1</f>
        <v>13715800</v>
      </c>
    </row>
    <row r="4" spans="1:15" x14ac:dyDescent="0.25">
      <c r="J4" t="s">
        <v>16</v>
      </c>
      <c r="K4" s="4">
        <v>1000000</v>
      </c>
    </row>
    <row r="5" spans="1:15" x14ac:dyDescent="0.25">
      <c r="A5" t="s">
        <v>1</v>
      </c>
      <c r="B5">
        <v>63.08</v>
      </c>
      <c r="C5">
        <f>B5*10.764</f>
        <v>678.99311999999998</v>
      </c>
      <c r="D5">
        <v>679</v>
      </c>
      <c r="J5" s="1" t="s">
        <v>17</v>
      </c>
      <c r="K5" s="10">
        <f>SUM(K3:K4)</f>
        <v>14715800</v>
      </c>
      <c r="M5" s="13">
        <f>K5/K1</f>
        <v>21672.75405007364</v>
      </c>
      <c r="O5" s="8">
        <f>K5*75%</f>
        <v>11036850</v>
      </c>
    </row>
    <row r="6" spans="1:15" x14ac:dyDescent="0.25">
      <c r="J6" t="s">
        <v>14</v>
      </c>
      <c r="K6" s="4">
        <f>K5*80%</f>
        <v>11772640</v>
      </c>
    </row>
    <row r="7" spans="1:15" x14ac:dyDescent="0.25">
      <c r="A7" t="s">
        <v>2</v>
      </c>
    </row>
    <row r="8" spans="1:15" x14ac:dyDescent="0.25">
      <c r="J8" t="s">
        <v>15</v>
      </c>
      <c r="K8" s="4">
        <f>L2*L1</f>
        <v>2240700.0000000005</v>
      </c>
    </row>
    <row r="10" spans="1:15" x14ac:dyDescent="0.25">
      <c r="K10" s="8">
        <f>K5*0.025/12</f>
        <v>30657.916666666668</v>
      </c>
    </row>
    <row r="11" spans="1:15" x14ac:dyDescent="0.25">
      <c r="A11" t="s">
        <v>3</v>
      </c>
    </row>
    <row r="12" spans="1:15" x14ac:dyDescent="0.25">
      <c r="A12" t="s">
        <v>4</v>
      </c>
      <c r="B12" t="s">
        <v>5</v>
      </c>
      <c r="C12" t="s">
        <v>6</v>
      </c>
      <c r="D12" t="s">
        <v>7</v>
      </c>
      <c r="E12" s="3" t="s">
        <v>8</v>
      </c>
      <c r="F12" t="s">
        <v>9</v>
      </c>
      <c r="G12" t="s">
        <v>10</v>
      </c>
    </row>
    <row r="13" spans="1:15" x14ac:dyDescent="0.25">
      <c r="A13" s="1">
        <v>679</v>
      </c>
      <c r="B13" s="2">
        <f>A13*1.1</f>
        <v>746.90000000000009</v>
      </c>
      <c r="C13" s="2"/>
      <c r="D13" s="5">
        <v>13200000</v>
      </c>
      <c r="E13" s="6">
        <f>D13/A13</f>
        <v>19440.353460972019</v>
      </c>
      <c r="F13" s="7">
        <f>D13/B13</f>
        <v>17673.048600883649</v>
      </c>
      <c r="G13" s="2"/>
    </row>
    <row r="14" spans="1:15" x14ac:dyDescent="0.25">
      <c r="A14" s="1">
        <v>441</v>
      </c>
      <c r="B14" s="2">
        <f t="shared" ref="B14:B22" si="0">A14*1.1</f>
        <v>485.1</v>
      </c>
      <c r="C14" s="2"/>
      <c r="D14" s="5">
        <v>8617000</v>
      </c>
      <c r="E14" s="6">
        <f t="shared" ref="E14:E27" si="1">D14/A14</f>
        <v>19539.682539682541</v>
      </c>
      <c r="F14" s="7">
        <f t="shared" ref="F14:F22" si="2">D14/B14</f>
        <v>17763.347763347763</v>
      </c>
      <c r="G14" s="2"/>
    </row>
    <row r="15" spans="1:15" x14ac:dyDescent="0.25">
      <c r="A15" s="1">
        <v>679</v>
      </c>
      <c r="B15" s="2">
        <f t="shared" si="0"/>
        <v>746.90000000000009</v>
      </c>
      <c r="C15" s="2"/>
      <c r="D15" s="5">
        <v>14900000</v>
      </c>
      <c r="E15" s="6">
        <f t="shared" si="1"/>
        <v>21944.0353460972</v>
      </c>
      <c r="F15" s="7">
        <f t="shared" si="2"/>
        <v>19949.123041906543</v>
      </c>
      <c r="G15" s="2"/>
    </row>
    <row r="16" spans="1:15" x14ac:dyDescent="0.25">
      <c r="A16" s="1">
        <v>679</v>
      </c>
      <c r="B16" s="2">
        <f t="shared" si="0"/>
        <v>746.90000000000009</v>
      </c>
      <c r="C16" s="2"/>
      <c r="D16" s="5">
        <v>14000000</v>
      </c>
      <c r="E16" s="6">
        <f t="shared" si="1"/>
        <v>20618.556701030928</v>
      </c>
      <c r="F16" s="7">
        <f t="shared" si="2"/>
        <v>18744.142455482659</v>
      </c>
      <c r="G16" s="2"/>
    </row>
    <row r="17" spans="1:8" x14ac:dyDescent="0.25">
      <c r="A17" s="1">
        <v>679</v>
      </c>
      <c r="B17" s="2">
        <f t="shared" si="0"/>
        <v>746.90000000000009</v>
      </c>
      <c r="C17" s="2"/>
      <c r="D17" s="5">
        <v>12500000</v>
      </c>
      <c r="E17" s="6">
        <f t="shared" si="1"/>
        <v>18409.42562592047</v>
      </c>
      <c r="F17" s="7">
        <f t="shared" si="2"/>
        <v>16735.841478109516</v>
      </c>
      <c r="G17" s="2"/>
    </row>
    <row r="18" spans="1:8" x14ac:dyDescent="0.25">
      <c r="A18" s="1"/>
      <c r="B18" s="2"/>
      <c r="C18" s="2"/>
      <c r="D18" s="5"/>
      <c r="E18" s="11"/>
      <c r="F18" s="7"/>
      <c r="G18" s="2"/>
    </row>
    <row r="19" spans="1:8" x14ac:dyDescent="0.25">
      <c r="A19" s="1" t="s">
        <v>11</v>
      </c>
      <c r="B19" s="2"/>
      <c r="C19" s="2"/>
      <c r="D19" s="5"/>
      <c r="E19" s="12"/>
      <c r="F19" s="7"/>
      <c r="G19" s="2"/>
    </row>
    <row r="20" spans="1:8" x14ac:dyDescent="0.25">
      <c r="A20" s="1"/>
      <c r="B20" s="2"/>
      <c r="C20" s="2"/>
      <c r="D20" s="5"/>
      <c r="E20" s="12"/>
      <c r="F20" s="7"/>
      <c r="G20" s="2"/>
    </row>
    <row r="21" spans="1:8" x14ac:dyDescent="0.25">
      <c r="A21" s="1">
        <v>441</v>
      </c>
      <c r="B21" s="2">
        <f t="shared" si="0"/>
        <v>485.1</v>
      </c>
      <c r="C21" s="2"/>
      <c r="D21" s="5">
        <v>7367072</v>
      </c>
      <c r="E21" s="6">
        <f t="shared" si="1"/>
        <v>16705.378684807256</v>
      </c>
      <c r="F21" s="9">
        <f>D21/B21</f>
        <v>15186.707895279324</v>
      </c>
      <c r="H21" s="8">
        <f>E21/100*115</f>
        <v>19211.185487528342</v>
      </c>
    </row>
    <row r="22" spans="1:8" x14ac:dyDescent="0.25">
      <c r="A22">
        <f>27.87*10.764</f>
        <v>299.99268000000001</v>
      </c>
      <c r="B22" s="2">
        <f t="shared" si="0"/>
        <v>329.99194800000004</v>
      </c>
      <c r="D22" s="5">
        <v>5016420</v>
      </c>
      <c r="E22" s="6">
        <f t="shared" si="1"/>
        <v>16721.808012115496</v>
      </c>
      <c r="F22" s="7">
        <f t="shared" si="2"/>
        <v>15201.643647377721</v>
      </c>
      <c r="H22" s="8">
        <f t="shared" ref="H22:H25" si="3">E22/100*115</f>
        <v>19230.079213932822</v>
      </c>
    </row>
    <row r="23" spans="1:8" x14ac:dyDescent="0.25">
      <c r="A23">
        <f>40.5*10.764</f>
        <v>435.94199999999995</v>
      </c>
      <c r="D23">
        <v>6400000</v>
      </c>
      <c r="E23" s="6">
        <f t="shared" si="1"/>
        <v>14680.85203995027</v>
      </c>
      <c r="F23" s="2"/>
      <c r="H23" s="8">
        <f t="shared" si="3"/>
        <v>16882.979845942809</v>
      </c>
    </row>
    <row r="24" spans="1:8" x14ac:dyDescent="0.25">
      <c r="A24">
        <f>40.98*10.764</f>
        <v>441.10871999999995</v>
      </c>
      <c r="D24" s="5">
        <v>7231937</v>
      </c>
      <c r="E24" s="6">
        <f t="shared" si="1"/>
        <v>16394.90826660602</v>
      </c>
      <c r="H24" s="8">
        <f t="shared" si="3"/>
        <v>18854.144506596924</v>
      </c>
    </row>
    <row r="25" spans="1:8" x14ac:dyDescent="0.25">
      <c r="A25">
        <f>86.54*10.764</f>
        <v>931.51656000000003</v>
      </c>
      <c r="D25" s="5">
        <v>20000000</v>
      </c>
      <c r="E25" s="6">
        <f t="shared" si="1"/>
        <v>21470.364413059924</v>
      </c>
      <c r="H25" s="8">
        <f t="shared" si="3"/>
        <v>24690.919075018912</v>
      </c>
    </row>
    <row r="26" spans="1:8" x14ac:dyDescent="0.25">
      <c r="A26">
        <v>757</v>
      </c>
      <c r="D26" s="5">
        <v>14000000</v>
      </c>
      <c r="E26" s="6">
        <f t="shared" si="1"/>
        <v>18494.055482166448</v>
      </c>
    </row>
    <row r="27" spans="1:8" x14ac:dyDescent="0.25">
      <c r="A27">
        <v>1012</v>
      </c>
      <c r="D27" s="5">
        <v>24000000</v>
      </c>
      <c r="E27" s="6">
        <f t="shared" si="1"/>
        <v>23715.415019762844</v>
      </c>
    </row>
    <row r="28" spans="1:8" x14ac:dyDescent="0.25">
      <c r="F28" s="4">
        <v>7367072</v>
      </c>
    </row>
    <row r="29" spans="1:8" x14ac:dyDescent="0.25">
      <c r="F29" s="4">
        <v>442100</v>
      </c>
    </row>
    <row r="30" spans="1:8" x14ac:dyDescent="0.25">
      <c r="F30" s="4">
        <v>30000</v>
      </c>
    </row>
    <row r="31" spans="1:8" x14ac:dyDescent="0.25">
      <c r="F31" s="4">
        <f>SUM(F28:F30)</f>
        <v>7839172</v>
      </c>
    </row>
    <row r="32" spans="1:8" x14ac:dyDescent="0.25">
      <c r="F32" s="4">
        <f>F31/441</f>
        <v>17775.900226757371</v>
      </c>
    </row>
    <row r="33" spans="6:6" x14ac:dyDescent="0.25">
      <c r="F33" s="4">
        <f>F32/100*110</f>
        <v>19553.490249433107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2025-03-06T05:41:57Z</dcterms:modified>
</cp:coreProperties>
</file>