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IFB - BKC\Chandra Hemchand Sacheti\"/>
    </mc:Choice>
  </mc:AlternateContent>
  <xr:revisionPtr revIDLastSave="0" documentId="13_ncr:1_{EB1AB4F0-EEEA-4EB3-8BB9-25461934BA9C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10" i="4" l="1"/>
  <c r="R10" i="4"/>
  <c r="U10" i="4"/>
  <c r="Q10" i="4"/>
  <c r="V9" i="4"/>
  <c r="V8" i="4"/>
  <c r="R9" i="4"/>
  <c r="R8" i="4"/>
  <c r="U9" i="4"/>
  <c r="U8" i="4"/>
  <c r="P8" i="4"/>
  <c r="I22" i="4"/>
  <c r="Q12" i="4" l="1"/>
  <c r="P12" i="4"/>
  <c r="P11" i="4"/>
  <c r="Q11" i="4" s="1"/>
  <c r="P10" i="4"/>
  <c r="P9" i="4"/>
  <c r="Q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<sst xmlns="http://schemas.openxmlformats.org/spreadsheetml/2006/main" count="120" uniqueCount="21">
  <si>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</si>
  <si>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</si>
  <si>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</si>
  <si>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</si>
  <si>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</si>
  <si>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</si>
  <si>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</si>
  <si>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</si>
  <si>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</si>
  <si>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</si>
  <si>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</si>
  <si>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</si>
  <si>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</si>
  <si>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1803, 18th Floor, Wing - A, "Rustomjee Oriana", Model MIG Co-Op. Hsg. Soc. Ltd., 
MIG Colony, Gandhi Nagar, Bandra (East), Mumbai - 400 051, State - Maharashtra, Country – India</t>
  </si>
  <si>
    <t>aca</t>
  </si>
  <si>
    <t>bua - index</t>
  </si>
  <si>
    <t>rate on bua</t>
  </si>
  <si>
    <t>oc- 2015</t>
  </si>
  <si>
    <t>11.06.24</t>
  </si>
  <si>
    <t>26.04.24</t>
  </si>
  <si>
    <t>26.03.24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</si>
</sst>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0" fillId="0" borderId="0" xfId="0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296507</xdr:colOff>
      <xdr:row>47</xdr:row>
      <xdr:rowOff>163133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B6CC9B-11FB-4021-B880-3C05A8BE5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30907" cy="86594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182191</xdr:colOff>
      <xdr:row>51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33D2F9-767D-4EF1-B379-187C7624E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16591" cy="8659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277455</xdr:colOff>
      <xdr:row>46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A85E92-DF97-453B-A8DC-D37AD00F1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11855" cy="86880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306034</xdr:colOff>
      <xdr:row>48</xdr:row>
      <xdr:rowOff>58361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EB8762-F536-4258-B284-FF225581E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0434" cy="8678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267928</xdr:colOff>
      <xdr:row>52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D19425-6E38-420A-AC2E-C96A11685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02328" cy="863085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306034</xdr:colOff>
      <xdr:row>45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C83C5A-40D9-4BE2-A67B-8C4245021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40434" cy="863085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45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432C8A-AC46-44FA-8B1D-5F3674F97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84772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50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D3561A-5509-4FF4-9164-71093B940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95059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47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652229-ACF1-41DB-B332-83ED4F12E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8915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36"/>
  <sheetViews>
    <sheetView tabSelected="1" zoomScaleNormal="100" workbookViewId="0">
      <selection activeCell="Q26" sqref="Q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8" customWidth="1"/>
    <col min="21" max="21" width="15.285156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1586</v>
      </c>
      <c r="C2" s="4">
        <f>B2*1.2</f>
        <v>1903.1999999999998</v>
      </c>
      <c r="D2" s="4">
        <f t="shared" ref="D2:D13" si="2">C2*1.2</f>
        <v>2283.8399999999997</v>
      </c>
      <c r="E2" s="5">
        <f t="shared" ref="E2:E13" si="3">R2</f>
        <v>81500000</v>
      </c>
      <c r="F2" s="10">
        <f t="shared" ref="F2:F13" si="4">ROUND((E2/B2),0)</f>
        <v>51387</v>
      </c>
      <c r="G2" s="10">
        <f t="shared" ref="G2:G13" si="5">ROUND((E2/C2),0)</f>
        <v>42823</v>
      </c>
      <c r="H2" s="10">
        <f t="shared" ref="H2:H13" si="6">ROUND((E2/D2),0)</f>
        <v>35686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1586</v>
      </c>
      <c r="R2" s="2">
        <v>81500000</v>
      </c>
      <c r="S2" s="8"/>
      <c r="T2" s="8"/>
    </row>
    <row r="3" spans="1:22" x14ac:dyDescent="0.25">
      <c r="A3" s="4">
        <f t="shared" si="0"/>
        <v>0</v>
      </c>
      <c r="B3" s="4">
        <f t="shared" si="1"/>
        <v>2150</v>
      </c>
      <c r="C3" s="4">
        <f t="shared" ref="C3:C15" si="9">B3*1.2</f>
        <v>2580</v>
      </c>
      <c r="D3" s="4">
        <f t="shared" si="2"/>
        <v>3096</v>
      </c>
      <c r="E3" s="5">
        <f t="shared" si="3"/>
        <v>125000000</v>
      </c>
      <c r="F3" s="10">
        <f t="shared" si="4"/>
        <v>58140</v>
      </c>
      <c r="G3" s="15">
        <f t="shared" si="5"/>
        <v>48450</v>
      </c>
      <c r="H3" s="10">
        <f t="shared" si="6"/>
        <v>40375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2150</v>
      </c>
      <c r="R3" s="2">
        <v>125000000</v>
      </c>
      <c r="S3" s="8"/>
      <c r="T3" s="8"/>
    </row>
    <row r="4" spans="1:22" x14ac:dyDescent="0.25">
      <c r="A4" s="4">
        <f t="shared" si="0"/>
        <v>0</v>
      </c>
      <c r="B4" s="4">
        <f t="shared" si="1"/>
        <v>1586</v>
      </c>
      <c r="C4" s="4">
        <f t="shared" si="9"/>
        <v>1903.1999999999998</v>
      </c>
      <c r="D4" s="4">
        <f t="shared" si="2"/>
        <v>2283.8399999999997</v>
      </c>
      <c r="E4" s="5">
        <f t="shared" si="3"/>
        <v>82500000</v>
      </c>
      <c r="F4" s="10">
        <f t="shared" si="4"/>
        <v>52018</v>
      </c>
      <c r="G4" s="10">
        <f t="shared" si="5"/>
        <v>43348</v>
      </c>
      <c r="H4" s="10">
        <f t="shared" si="6"/>
        <v>36123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1586</v>
      </c>
      <c r="R4" s="2">
        <v>82500000</v>
      </c>
      <c r="S4" s="8"/>
      <c r="T4" s="8"/>
    </row>
    <row r="5" spans="1:22" x14ac:dyDescent="0.25">
      <c r="A5" s="4">
        <f t="shared" si="0"/>
        <v>0</v>
      </c>
      <c r="B5" s="4">
        <f t="shared" si="1"/>
        <v>1700</v>
      </c>
      <c r="C5" s="4">
        <f t="shared" si="9"/>
        <v>2040</v>
      </c>
      <c r="D5" s="4">
        <f t="shared" si="2"/>
        <v>2448</v>
      </c>
      <c r="E5" s="5">
        <f t="shared" si="3"/>
        <v>101500000</v>
      </c>
      <c r="F5" s="10">
        <f t="shared" si="4"/>
        <v>59706</v>
      </c>
      <c r="G5" s="15">
        <f t="shared" si="5"/>
        <v>49755</v>
      </c>
      <c r="H5" s="10">
        <f t="shared" si="6"/>
        <v>41462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1700</v>
      </c>
      <c r="R5" s="2">
        <v>101500000</v>
      </c>
      <c r="S5" s="8"/>
      <c r="T5" s="8"/>
    </row>
    <row r="6" spans="1:22" x14ac:dyDescent="0.25">
      <c r="A6" s="4">
        <f t="shared" si="0"/>
        <v>0</v>
      </c>
      <c r="B6" s="4">
        <f t="shared" si="1"/>
        <v>1588</v>
      </c>
      <c r="C6" s="4">
        <f t="shared" si="9"/>
        <v>1905.6</v>
      </c>
      <c r="D6" s="4">
        <f t="shared" si="2"/>
        <v>2286.7199999999998</v>
      </c>
      <c r="E6" s="5">
        <f t="shared" si="3"/>
        <v>82000000</v>
      </c>
      <c r="F6" s="10">
        <f t="shared" si="4"/>
        <v>51637</v>
      </c>
      <c r="G6" s="10">
        <f t="shared" si="5"/>
        <v>43031</v>
      </c>
      <c r="H6" s="10">
        <f t="shared" si="6"/>
        <v>35859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1588</v>
      </c>
      <c r="R6" s="2">
        <v>82000000</v>
      </c>
      <c r="S6" s="8"/>
      <c r="T6" s="8"/>
    </row>
    <row r="7" spans="1:22" x14ac:dyDescent="0.25">
      <c r="A7" s="4">
        <f t="shared" si="0"/>
        <v>0</v>
      </c>
      <c r="B7" s="4">
        <f t="shared" si="1"/>
        <v>1586</v>
      </c>
      <c r="C7" s="4">
        <f t="shared" si="9"/>
        <v>1903.1999999999998</v>
      </c>
      <c r="D7" s="4">
        <f t="shared" si="2"/>
        <v>2283.8399999999997</v>
      </c>
      <c r="E7" s="5">
        <f t="shared" si="3"/>
        <v>105000000</v>
      </c>
      <c r="F7" s="10">
        <f t="shared" si="4"/>
        <v>66204</v>
      </c>
      <c r="G7" s="10">
        <f t="shared" si="5"/>
        <v>55170</v>
      </c>
      <c r="H7" s="10">
        <f t="shared" si="6"/>
        <v>45975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1586</v>
      </c>
      <c r="R7" s="2">
        <v>105000000</v>
      </c>
      <c r="S7" s="8"/>
      <c r="T7" s="8"/>
    </row>
    <row r="8" spans="1:22" x14ac:dyDescent="0.25">
      <c r="A8" s="4">
        <f t="shared" si="0"/>
        <v>0</v>
      </c>
      <c r="B8" s="4">
        <f t="shared" si="1"/>
        <v>1586.6135999999999</v>
      </c>
      <c r="C8" s="4">
        <f t="shared" si="9"/>
        <v>1903.9363199999998</v>
      </c>
      <c r="D8" s="4">
        <f t="shared" si="2"/>
        <v>2284.7235839999998</v>
      </c>
      <c r="E8" s="5">
        <f t="shared" si="3"/>
        <v>77200000</v>
      </c>
      <c r="F8" s="10">
        <f t="shared" si="4"/>
        <v>48657</v>
      </c>
      <c r="G8" s="10">
        <f t="shared" si="5"/>
        <v>40548</v>
      </c>
      <c r="H8" s="10">
        <f t="shared" si="6"/>
        <v>33790</v>
      </c>
      <c r="I8" s="4" t="e">
        <f>#REF!</f>
        <v>#REF!</v>
      </c>
      <c r="J8" s="4" t="str">
        <f t="shared" si="7"/>
        <v>11.06.24</v>
      </c>
      <c r="O8">
        <v>0</v>
      </c>
      <c r="P8">
        <f>176.88*10.764</f>
        <v>1903.9363199999998</v>
      </c>
      <c r="Q8">
        <f t="shared" ref="Q2:Q12" si="10">P8/1.2</f>
        <v>1586.6135999999999</v>
      </c>
      <c r="R8" s="2">
        <f>77200000</f>
        <v>77200000</v>
      </c>
      <c r="S8" s="8" t="s">
        <v>18</v>
      </c>
      <c r="T8" s="8">
        <v>6</v>
      </c>
      <c r="U8" s="2">
        <f>77200000+4632000+30000</f>
        <v>81862000</v>
      </c>
      <c r="V8">
        <f>U8/Q8</f>
        <v>51595.423107428302</v>
      </c>
    </row>
    <row r="9" spans="1:22" x14ac:dyDescent="0.25">
      <c r="A9" s="4">
        <f t="shared" si="0"/>
        <v>0</v>
      </c>
      <c r="B9" s="4">
        <f t="shared" si="1"/>
        <v>937</v>
      </c>
      <c r="C9" s="4">
        <f t="shared" si="9"/>
        <v>1124.3999999999999</v>
      </c>
      <c r="D9" s="4">
        <f t="shared" si="2"/>
        <v>1349.2799999999997</v>
      </c>
      <c r="E9" s="5">
        <f t="shared" si="3"/>
        <v>52000000</v>
      </c>
      <c r="F9" s="10">
        <f t="shared" si="4"/>
        <v>55496</v>
      </c>
      <c r="G9" s="15">
        <f t="shared" si="5"/>
        <v>46247</v>
      </c>
      <c r="H9" s="10">
        <f t="shared" si="6"/>
        <v>38539</v>
      </c>
      <c r="I9" s="4" t="e">
        <f>#REF!</f>
        <v>#REF!</v>
      </c>
      <c r="J9" s="4" t="str">
        <f t="shared" si="7"/>
        <v>26.04.24</v>
      </c>
      <c r="O9">
        <v>0</v>
      </c>
      <c r="P9">
        <f t="shared" si="8"/>
        <v>0</v>
      </c>
      <c r="Q9">
        <v>937</v>
      </c>
      <c r="R9" s="2">
        <f>52000000</f>
        <v>52000000</v>
      </c>
      <c r="S9" s="8" t="s">
        <v>19</v>
      </c>
      <c r="T9" s="8">
        <v>5</v>
      </c>
      <c r="U9" s="2">
        <f>52000000+3120000+30000</f>
        <v>55150000</v>
      </c>
      <c r="V9">
        <f>U9/Q9</f>
        <v>58858.057630736395</v>
      </c>
    </row>
    <row r="10" spans="1:22" x14ac:dyDescent="0.25">
      <c r="A10" s="4">
        <f t="shared" si="0"/>
        <v>0</v>
      </c>
      <c r="B10" s="4">
        <f t="shared" si="1"/>
        <v>2096.71956</v>
      </c>
      <c r="C10" s="4">
        <f t="shared" si="9"/>
        <v>2516.0634719999998</v>
      </c>
      <c r="D10" s="4">
        <f t="shared" si="2"/>
        <v>3019.2761663999995</v>
      </c>
      <c r="E10" s="5">
        <f t="shared" si="3"/>
        <v>122100000</v>
      </c>
      <c r="F10" s="10">
        <f t="shared" si="4"/>
        <v>58234</v>
      </c>
      <c r="G10" s="10">
        <f t="shared" si="5"/>
        <v>48528</v>
      </c>
      <c r="H10" s="10">
        <f t="shared" si="6"/>
        <v>40440</v>
      </c>
      <c r="I10" s="4" t="e">
        <f>#REF!</f>
        <v>#REF!</v>
      </c>
      <c r="J10" s="4" t="str">
        <f t="shared" si="7"/>
        <v>26.03.24</v>
      </c>
      <c r="O10">
        <v>0</v>
      </c>
      <c r="P10">
        <f t="shared" si="8"/>
        <v>0</v>
      </c>
      <c r="Q10">
        <f>194.79*10.764</f>
        <v>2096.71956</v>
      </c>
      <c r="R10" s="2">
        <f>122100000</f>
        <v>122100000</v>
      </c>
      <c r="S10" s="8" t="s">
        <v>20</v>
      </c>
      <c r="T10" s="8">
        <v>19</v>
      </c>
      <c r="U10" s="2">
        <f>122100000+6105000+30000</f>
        <v>128235000</v>
      </c>
      <c r="V10">
        <f>U10/Q10</f>
        <v>61159.82434961402</v>
      </c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5" x14ac:dyDescent="0.25">
      <c r="G17" s="16" t="s">
        <v>13</v>
      </c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</row>
    <row r="19" spans="7:25" x14ac:dyDescent="0.25">
      <c r="H19" t="s">
        <v>14</v>
      </c>
      <c r="I19">
        <v>937</v>
      </c>
    </row>
    <row r="20" spans="7:25" x14ac:dyDescent="0.25">
      <c r="H20" t="s">
        <v>15</v>
      </c>
      <c r="I20">
        <v>1125</v>
      </c>
    </row>
    <row r="21" spans="7:25" x14ac:dyDescent="0.25">
      <c r="H21" t="s">
        <v>16</v>
      </c>
      <c r="I21">
        <v>46500</v>
      </c>
    </row>
    <row r="22" spans="7:25" x14ac:dyDescent="0.25">
      <c r="G22" s="6"/>
      <c r="H22" s="6"/>
      <c r="I22">
        <f>I21*I20</f>
        <v>52312500</v>
      </c>
    </row>
    <row r="24" spans="7:25" x14ac:dyDescent="0.25">
      <c r="P24" s="11"/>
      <c r="Q24" s="11"/>
      <c r="R24" s="13"/>
      <c r="T24" s="11"/>
      <c r="U24" s="11"/>
      <c r="V24" s="11"/>
      <c r="W24" s="11"/>
      <c r="X24" s="11"/>
    </row>
    <row r="25" spans="7:25" x14ac:dyDescent="0.25">
      <c r="P25" s="11"/>
      <c r="Q25" s="14"/>
      <c r="R25" s="14"/>
      <c r="T25" s="14"/>
      <c r="U25" s="14"/>
      <c r="V25" s="11"/>
      <c r="W25" s="11"/>
      <c r="X25" s="11"/>
    </row>
    <row r="26" spans="7:25" x14ac:dyDescent="0.25">
      <c r="H26" t="s">
        <v>17</v>
      </c>
      <c r="P26" s="11"/>
      <c r="Q26" s="11"/>
      <c r="R26" s="11"/>
      <c r="T26" s="11"/>
      <c r="U26" s="11"/>
      <c r="V26" s="11"/>
      <c r="W26" s="11"/>
      <c r="X26" s="11"/>
    </row>
    <row r="27" spans="7:25" x14ac:dyDescent="0.25">
      <c r="P27" s="11"/>
      <c r="Q27" s="11"/>
      <c r="R27" s="11"/>
      <c r="T27" s="11"/>
      <c r="U27" s="11"/>
      <c r="V27" s="11"/>
      <c r="W27" s="11"/>
      <c r="X27" s="11"/>
    </row>
    <row r="28" spans="7:25" x14ac:dyDescent="0.25">
      <c r="P28" s="11"/>
      <c r="Q28" s="11"/>
      <c r="R28" s="12"/>
      <c r="T28" s="12"/>
      <c r="U28" s="12"/>
      <c r="V28" s="11"/>
      <c r="W28" s="11"/>
      <c r="X28" s="11"/>
    </row>
    <row r="29" spans="7:25" x14ac:dyDescent="0.25">
      <c r="P29" s="11"/>
      <c r="Q29" s="11"/>
      <c r="R29" s="11"/>
      <c r="T29" s="11"/>
      <c r="U29" s="11"/>
      <c r="V29" s="11"/>
      <c r="W29" s="11"/>
      <c r="X29" s="11"/>
    </row>
    <row r="30" spans="7:25" x14ac:dyDescent="0.25">
      <c r="P30" s="11"/>
      <c r="Q30" s="11"/>
      <c r="R30" s="11"/>
      <c r="T30" s="11"/>
      <c r="U30" s="11"/>
      <c r="V30" s="11"/>
      <c r="W30" s="11"/>
      <c r="X30" s="11"/>
    </row>
    <row r="31" spans="7:25" x14ac:dyDescent="0.25">
      <c r="P31" s="11"/>
      <c r="Q31" s="11"/>
      <c r="R31" s="11"/>
      <c r="T31" s="11"/>
      <c r="U31" s="11"/>
      <c r="V31" s="11"/>
      <c r="W31" s="11"/>
      <c r="X31" s="11"/>
    </row>
    <row r="32" spans="7:25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2025-03-03T05:57:03Z</dcterms:modified>
</cp:coreProperties>
</file>