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filterPrivacy="1" defaultThemeVersion="124226"/>
  <xr:revisionPtr revIDLastSave="0" documentId="13_ncr:1_{A94D7824-BD56-4E58-89A8-AD07AACCB53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5" r:id="rId2"/>
    <sheet name="Sheet7" sheetId="10" r:id="rId3"/>
    <sheet name="Sheet3" sheetId="6" r:id="rId4"/>
    <sheet name="Sheet4" sheetId="7" r:id="rId5"/>
    <sheet name="Sheet5" sheetId="8" r:id="rId6"/>
    <sheet name="Sheet6" sheetId="9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30" i="1" l="1"/>
  <c r="E30" i="1"/>
  <c r="J29" i="1"/>
  <c r="B27" i="1"/>
  <c r="D27" i="1"/>
  <c r="H14" i="1"/>
  <c r="G16" i="1"/>
  <c r="G15" i="1"/>
  <c r="G14" i="1"/>
  <c r="F5" i="1"/>
  <c r="E5" i="1" s="1"/>
  <c r="H29" i="1"/>
  <c r="G32" i="1"/>
  <c r="F32" i="1"/>
  <c r="H32" i="1"/>
  <c r="F31" i="1"/>
  <c r="H31" i="1"/>
  <c r="G31" i="1"/>
  <c r="F8" i="1"/>
  <c r="F11" i="1" s="1"/>
  <c r="G30" i="1"/>
  <c r="G29" i="1"/>
  <c r="B20" i="1"/>
  <c r="H30" i="1" l="1"/>
  <c r="F9" i="1"/>
  <c r="F10" i="1"/>
  <c r="J27" i="1"/>
  <c r="G28" i="1" l="1"/>
  <c r="G27" i="1"/>
  <c r="H28" i="1"/>
  <c r="H27" i="1"/>
  <c r="B10" i="1" l="1"/>
  <c r="B11" i="1" s="1"/>
  <c r="B8" i="1"/>
  <c r="B6" i="1"/>
  <c r="B5" i="1"/>
  <c r="B14" i="1" s="1"/>
  <c r="B12" i="1" l="1"/>
  <c r="B13" i="1" s="1"/>
  <c r="B15" i="1" s="1"/>
  <c r="B17" i="1" l="1"/>
  <c r="B19" i="1" l="1"/>
  <c r="B18" i="1"/>
  <c r="B21" i="1"/>
  <c r="F27" i="1" l="1"/>
  <c r="F28" i="1" l="1"/>
  <c r="F29" i="1"/>
  <c r="F30" i="1"/>
  <c r="G3" i="1" l="1"/>
</calcChain>
</file>

<file path=xl/sharedStrings.xml><?xml version="1.0" encoding="utf-8"?>
<sst xmlns="http://schemas.openxmlformats.org/spreadsheetml/2006/main" count="38" uniqueCount="33">
  <si>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</si>
  <si>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</si>
  <si>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</si>
  <si>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</si>
  <si>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</si>
  <si>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</si>
  <si>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</si>
  <si>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</si>
  <si>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</si>
  <si>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</si>
  <si>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</si>
  <si>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</si>
  <si>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</si>
  <si>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</si>
  <si>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</si>
  <si>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</si>
  <si>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</si>
  <si>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</si>
  <si>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</si>
  <si>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</si>
  <si>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Area</t>
  </si>
  <si>
    <t>DV</t>
  </si>
  <si>
    <t>super  Built up Area</t>
  </si>
  <si>
    <t>Built</t>
  </si>
  <si>
    <t>Measurement carpet</t>
  </si>
  <si>
    <t>Agreement carpet area</t>
  </si>
  <si>
    <t>RV</t>
  </si>
  <si>
    <t>Built up</t>
  </si>
  <si>
    <t>IGR</t>
  </si>
  <si>
    <t>Built up Area</t>
  </si>
  <si>
    <t>Rate</t>
  </si>
  <si>
    <t>Rental Vakue</t>
  </si>
  <si>
    <t>FB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</si>
</sst>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11"/>
      <color theme="1"/>
      <name val="Arial Narrow"/>
      <family val="2"/>
    </font>
    <font>
      <b/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rgb="FF000000"/>
      <name val="Calibri"/>
      <family val="2"/>
      <scheme val="minor"/>
    </font>
    <font>
      <sz val="11"/>
      <color rgb="FFFF0000"/>
      <name val="Arial Narrow"/>
      <family val="2"/>
    </font>
    <font>
      <b/>
      <sz val="11"/>
      <color rgb="FFFF0000"/>
      <name val="Arial Narrow"/>
      <family val="2"/>
    </font>
    <font>
      <b/>
      <sz val="12"/>
      <color theme="1"/>
      <name val="Arial Narrow"/>
      <family val="2"/>
    </font>
    <font>
      <b/>
      <sz val="12"/>
      <color rgb="FF000000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6">
    <xf numFmtId="0" fontId="0" fillId="0" borderId="0" xfId="0"/>
    <xf numFmtId="43" fontId="3" fillId="0" borderId="0" xfId="1" applyFont="1" applyBorder="1"/>
    <xf numFmtId="43" fontId="2" fillId="0" borderId="0" xfId="1" applyFont="1" applyBorder="1"/>
    <xf numFmtId="43" fontId="2" fillId="0" borderId="0" xfId="0" applyNumberFormat="1" applyFont="1"/>
    <xf numFmtId="43" fontId="0" fillId="0" borderId="0" xfId="0" applyNumberFormat="1"/>
    <xf numFmtId="0" fontId="0" fillId="0" borderId="1" xfId="0" applyBorder="1"/>
    <xf numFmtId="43" fontId="0" fillId="0" borderId="1" xfId="0" applyNumberFormat="1" applyBorder="1"/>
    <xf numFmtId="165" fontId="2" fillId="0" borderId="0" xfId="1" applyNumberFormat="1" applyFont="1" applyFill="1" applyBorder="1"/>
    <xf numFmtId="0" fontId="8" fillId="0" borderId="0" xfId="2" applyFill="1" applyBorder="1" applyAlignment="1" applyProtection="1"/>
    <xf numFmtId="43" fontId="0" fillId="0" borderId="5" xfId="0" applyNumberFormat="1" applyBorder="1"/>
    <xf numFmtId="0" fontId="4" fillId="0" borderId="0" xfId="0" applyFont="1"/>
    <xf numFmtId="0" fontId="6" fillId="0" borderId="0" xfId="0" applyFont="1"/>
    <xf numFmtId="0" fontId="3" fillId="0" borderId="0" xfId="0" applyFont="1"/>
    <xf numFmtId="0" fontId="2" fillId="0" borderId="0" xfId="0" applyFont="1"/>
    <xf numFmtId="0" fontId="5" fillId="0" borderId="0" xfId="0" applyFont="1"/>
    <xf numFmtId="10" fontId="2" fillId="0" borderId="0" xfId="0" applyNumberFormat="1" applyFont="1"/>
    <xf numFmtId="0" fontId="0" fillId="0" borderId="0" xfId="0" applyAlignment="1">
      <alignment wrapText="1"/>
    </xf>
    <xf numFmtId="0" fontId="0" fillId="0" borderId="2" xfId="0" applyBorder="1"/>
    <xf numFmtId="0" fontId="0" fillId="0" borderId="3" xfId="0" applyBorder="1"/>
    <xf numFmtId="0" fontId="9" fillId="0" borderId="1" xfId="0" applyFont="1" applyBorder="1"/>
    <xf numFmtId="0" fontId="10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horizontal="center"/>
    </xf>
    <xf numFmtId="0" fontId="7" fillId="0" borderId="0" xfId="0" applyFont="1"/>
    <xf numFmtId="43" fontId="9" fillId="0" borderId="1" xfId="0" applyNumberFormat="1" applyFont="1" applyBorder="1"/>
    <xf numFmtId="0" fontId="0" fillId="0" borderId="4" xfId="0" applyBorder="1"/>
    <xf numFmtId="43" fontId="3" fillId="0" borderId="0" xfId="1" applyFont="1" applyFill="1" applyBorder="1"/>
    <xf numFmtId="43" fontId="2" fillId="0" borderId="0" xfId="1" applyFont="1" applyFill="1" applyBorder="1"/>
    <xf numFmtId="0" fontId="9" fillId="0" borderId="1" xfId="1" applyNumberFormat="1" applyFont="1" applyFill="1" applyBorder="1"/>
    <xf numFmtId="43" fontId="0" fillId="0" borderId="0" xfId="1" applyFont="1" applyFill="1"/>
    <xf numFmtId="164" fontId="0" fillId="0" borderId="0" xfId="1" applyNumberFormat="1" applyFont="1" applyFill="1"/>
    <xf numFmtId="43" fontId="5" fillId="0" borderId="0" xfId="0" applyNumberFormat="1" applyFont="1"/>
    <xf numFmtId="10" fontId="9" fillId="0" borderId="1" xfId="1" applyNumberFormat="1" applyFont="1" applyFill="1" applyBorder="1"/>
    <xf numFmtId="2" fontId="0" fillId="0" borderId="0" xfId="1" applyNumberFormat="1" applyFont="1" applyFill="1" applyBorder="1"/>
    <xf numFmtId="43" fontId="9" fillId="0" borderId="1" xfId="1" applyFont="1" applyFill="1" applyBorder="1"/>
    <xf numFmtId="43" fontId="0" fillId="0" borderId="0" xfId="1" applyFont="1" applyFill="1" applyBorder="1"/>
    <xf numFmtId="0" fontId="11" fillId="0" borderId="1" xfId="0" applyFont="1" applyBorder="1"/>
    <xf numFmtId="43" fontId="10" fillId="0" borderId="1" xfId="0" applyNumberFormat="1" applyFont="1" applyBorder="1"/>
    <xf numFmtId="43" fontId="12" fillId="0" borderId="0" xfId="0" applyNumberFormat="1" applyFont="1"/>
    <xf numFmtId="43" fontId="7" fillId="0" borderId="0" xfId="0" applyNumberFormat="1" applyFont="1"/>
    <xf numFmtId="0" fontId="7" fillId="0" borderId="1" xfId="0" applyFont="1" applyBorder="1"/>
    <xf numFmtId="43" fontId="6" fillId="0" borderId="0" xfId="0" applyNumberFormat="1" applyFont="1"/>
    <xf numFmtId="43" fontId="11" fillId="0" borderId="1" xfId="0" applyNumberFormat="1" applyFont="1" applyBorder="1"/>
    <xf numFmtId="0" fontId="0" fillId="0" borderId="5" xfId="0" applyBorder="1"/>
    <xf numFmtId="0" fontId="0" fillId="2" borderId="0" xfId="0" applyFill="1"/>
    <xf numFmtId="0" fontId="0" fillId="2" borderId="5" xfId="0" applyFill="1" applyBorder="1"/>
    <xf numFmtId="43" fontId="0" fillId="2" borderId="5" xfId="0" applyNumberFormat="1" applyFill="1" applyBorder="1"/>
    <xf numFmtId="43" fontId="0" fillId="2" borderId="1" xfId="0" applyNumberFormat="1" applyFill="1" applyBorder="1"/>
    <xf numFmtId="0" fontId="13" fillId="0" borderId="1" xfId="0" applyFont="1" applyBorder="1"/>
    <xf numFmtId="43" fontId="13" fillId="0" borderId="1" xfId="1" applyFont="1" applyFill="1" applyBorder="1"/>
    <xf numFmtId="0" fontId="13" fillId="0" borderId="1" xfId="0" applyFont="1" applyBorder="1" applyAlignment="1">
      <alignment wrapText="1"/>
    </xf>
    <xf numFmtId="10" fontId="13" fillId="0" borderId="1" xfId="0" applyNumberFormat="1" applyFont="1" applyBorder="1"/>
    <xf numFmtId="0" fontId="14" fillId="0" borderId="1" xfId="0" applyFont="1" applyBorder="1"/>
    <xf numFmtId="43" fontId="14" fillId="0" borderId="1" xfId="0" applyNumberFormat="1" applyFont="1" applyBorder="1"/>
    <xf numFmtId="0" fontId="15" fillId="2" borderId="1" xfId="0" applyFont="1" applyFill="1" applyBorder="1"/>
    <xf numFmtId="43" fontId="15" fillId="2" borderId="1" xfId="0" applyNumberFormat="1" applyFont="1" applyFill="1" applyBorder="1"/>
    <xf numFmtId="43" fontId="16" fillId="2" borderId="1" xfId="0" applyNumberFormat="1" applyFont="1" applyFill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</xdr:colOff>
      <xdr:row>0</xdr:row>
      <xdr:rowOff>0</xdr:rowOff>
    </xdr:from>
    <xdr:to>
      <xdr:col>22</xdr:col>
      <xdr:colOff>171451</xdr:colOff>
      <xdr:row>37</xdr:row>
      <xdr:rowOff>31317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DA03A602-EFD1-C021-719C-DD7B279C31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486401" y="0"/>
          <a:ext cx="8096250" cy="7079817"/>
        </a:xfrm>
        <a:prstGeom prst="rect">
          <a:avLst/>
        </a:prstGeom>
      </xdr:spPr>
    </xdr:pic>
    <xdr:clientData/>
  </xdr:twoCellAnchor>
  <xdr:twoCellAnchor editAs="oneCell">
    <xdr:from>
      <xdr:col>22</xdr:col>
      <xdr:colOff>571500</xdr:colOff>
      <xdr:row>6</xdr:row>
      <xdr:rowOff>76200</xdr:rowOff>
    </xdr:from>
    <xdr:to>
      <xdr:col>37</xdr:col>
      <xdr:colOff>561975</xdr:colOff>
      <xdr:row>47</xdr:row>
      <xdr:rowOff>10606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41B2E406-28B9-1122-4D23-7CEE427F68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982700" y="1219200"/>
          <a:ext cx="9134475" cy="774490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11</xdr:col>
      <xdr:colOff>123825</xdr:colOff>
      <xdr:row>31</xdr:row>
      <xdr:rowOff>114300</xdr:rowOff>
    </xdr:to>
    <xdr:pic>
      <xdr:nvPicPr>
        <xdr:cNvPr id="3" name="Picture 5">
          <a:extLst>
            <a:ext uri="{FF2B5EF4-FFF2-40B4-BE49-F238E27FC236}">
              <a16:creationId xmlns:a16="http://schemas.microsoft.com/office/drawing/2014/main" id="{6DB76CCB-B3D1-4DE9-9287-82A33EBDE9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29425" cy="601980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59"/>
  <sheetViews>
    <sheetView tabSelected="1" topLeftCell="A3" zoomScaleNormal="100" workbookViewId="0">
      <selection activeCell="F19" sqref="F19"/>
    </sheetView>
  </sheetViews>
  <sheetFormatPr defaultRowHeight="15" x14ac:dyDescent="0.25"/>
  <cols>
    <col min="1" max="1" width="21.7109375" bestFit="1" customWidth="1"/>
    <col min="2" max="2" width="15.5703125" style="22" customWidth="1"/>
    <col min="3" max="3" width="18.28515625" bestFit="1" customWidth="1"/>
    <col min="4" max="4" width="28.140625" bestFit="1" customWidth="1"/>
    <col min="5" max="5" width="21.7109375" bestFit="1" customWidth="1"/>
    <col min="6" max="6" width="18.85546875" bestFit="1" customWidth="1"/>
    <col min="7" max="7" width="19.85546875" bestFit="1" customWidth="1"/>
    <col min="8" max="8" width="15.42578125" bestFit="1" customWidth="1"/>
    <col min="9" max="9" width="13.7109375" bestFit="1" customWidth="1"/>
    <col min="11" max="11" width="12.5703125" bestFit="1" customWidth="1"/>
    <col min="13" max="13" width="14.28515625" bestFit="1" customWidth="1"/>
    <col min="14" max="14" width="11.5703125" bestFit="1" customWidth="1"/>
  </cols>
  <sheetData>
    <row r="1" spans="1:13" x14ac:dyDescent="0.25">
      <c r="A1" s="5"/>
      <c r="B1" s="39"/>
      <c r="C1" s="5"/>
      <c r="E1" s="17"/>
      <c r="F1" s="18"/>
      <c r="G1" s="18"/>
    </row>
    <row r="2" spans="1:13" ht="16.5" x14ac:dyDescent="0.3">
      <c r="A2" s="19"/>
      <c r="B2" s="20"/>
      <c r="C2" s="21"/>
      <c r="D2" s="22"/>
      <c r="E2" t="s">
        <v>13</v>
      </c>
    </row>
    <row r="3" spans="1:13" ht="16.5" x14ac:dyDescent="0.3">
      <c r="A3" s="47" t="s">
        <v>0</v>
      </c>
      <c r="B3" s="48">
        <v>6500</v>
      </c>
      <c r="C3" s="23"/>
      <c r="D3" s="4"/>
      <c r="E3" s="24">
        <v>2013</v>
      </c>
      <c r="F3" s="25">
        <v>2025</v>
      </c>
      <c r="G3" s="26">
        <f>F3-E3</f>
        <v>12</v>
      </c>
      <c r="L3" s="1"/>
      <c r="M3" s="2"/>
    </row>
    <row r="4" spans="1:13" ht="33" x14ac:dyDescent="0.3">
      <c r="A4" s="49" t="s">
        <v>1</v>
      </c>
      <c r="B4" s="48">
        <v>2500</v>
      </c>
      <c r="C4" s="23"/>
      <c r="D4" s="4"/>
      <c r="E4" t="s">
        <v>25</v>
      </c>
      <c r="F4" s="25" t="s">
        <v>27</v>
      </c>
      <c r="G4" s="26"/>
      <c r="K4" s="16"/>
      <c r="L4" s="1"/>
      <c r="M4" s="2"/>
    </row>
    <row r="5" spans="1:13" ht="16.5" x14ac:dyDescent="0.3">
      <c r="A5" s="47" t="s">
        <v>2</v>
      </c>
      <c r="B5" s="48">
        <f>B3-B4</f>
        <v>4000</v>
      </c>
      <c r="C5" s="23"/>
      <c r="D5" s="4"/>
      <c r="E5" s="11">
        <f>F5/1.2</f>
        <v>358.79999999999995</v>
      </c>
      <c r="F5">
        <f>40*10.764</f>
        <v>430.55999999999995</v>
      </c>
      <c r="G5" s="7"/>
      <c r="H5" s="4"/>
      <c r="L5" s="1"/>
      <c r="M5" s="2"/>
    </row>
    <row r="6" spans="1:13" ht="16.5" x14ac:dyDescent="0.3">
      <c r="A6" s="47" t="s">
        <v>3</v>
      </c>
      <c r="B6" s="48">
        <f>B4</f>
        <v>2500</v>
      </c>
      <c r="C6" s="23"/>
      <c r="D6" s="4"/>
      <c r="E6" s="53" t="s">
        <v>29</v>
      </c>
      <c r="F6" s="54">
        <v>431</v>
      </c>
      <c r="G6" s="4"/>
      <c r="H6" s="11"/>
      <c r="I6" s="11"/>
      <c r="L6" s="1"/>
      <c r="M6" s="2"/>
    </row>
    <row r="7" spans="1:13" ht="16.5" x14ac:dyDescent="0.3">
      <c r="A7" s="47" t="s">
        <v>4</v>
      </c>
      <c r="B7" s="47">
        <v>12</v>
      </c>
      <c r="C7" s="27"/>
      <c r="D7" s="28"/>
      <c r="E7" s="53" t="s">
        <v>30</v>
      </c>
      <c r="F7" s="53">
        <v>5500</v>
      </c>
      <c r="G7" s="14"/>
      <c r="H7" s="11"/>
      <c r="I7" s="11"/>
      <c r="L7" s="12"/>
      <c r="M7" s="13"/>
    </row>
    <row r="8" spans="1:13" ht="16.5" x14ac:dyDescent="0.3">
      <c r="A8" s="47" t="s">
        <v>5</v>
      </c>
      <c r="B8" s="47">
        <f>B9-B7</f>
        <v>48</v>
      </c>
      <c r="C8" s="27"/>
      <c r="D8" s="29"/>
      <c r="E8" s="53" t="s">
        <v>11</v>
      </c>
      <c r="F8" s="54">
        <f>F7*F6</f>
        <v>2370500</v>
      </c>
      <c r="G8" s="30"/>
      <c r="H8" s="40"/>
      <c r="I8" s="40"/>
      <c r="L8" s="12"/>
      <c r="M8" s="13"/>
    </row>
    <row r="9" spans="1:13" ht="16.5" x14ac:dyDescent="0.3">
      <c r="A9" s="47" t="s">
        <v>6</v>
      </c>
      <c r="B9" s="47">
        <v>60</v>
      </c>
      <c r="C9" s="27"/>
      <c r="D9" s="28"/>
      <c r="E9" s="53" t="s">
        <v>26</v>
      </c>
      <c r="F9" s="54">
        <f>F8*0.9</f>
        <v>2133450</v>
      </c>
      <c r="G9" s="30"/>
      <c r="H9" s="11"/>
      <c r="I9" s="11"/>
      <c r="J9" s="14"/>
      <c r="K9" s="14"/>
      <c r="L9" s="10"/>
      <c r="M9" s="13"/>
    </row>
    <row r="10" spans="1:13" ht="33" x14ac:dyDescent="0.3">
      <c r="A10" s="49" t="s">
        <v>7</v>
      </c>
      <c r="B10" s="47">
        <f>90*B7/B9</f>
        <v>18</v>
      </c>
      <c r="C10" s="27"/>
      <c r="D10" s="28"/>
      <c r="E10" s="53" t="s">
        <v>21</v>
      </c>
      <c r="F10" s="55">
        <f>F8*0.8</f>
        <v>1896400</v>
      </c>
      <c r="G10" s="30"/>
      <c r="H10" s="11"/>
      <c r="I10" s="11"/>
      <c r="J10" s="14"/>
      <c r="K10" s="14"/>
      <c r="L10" s="10"/>
      <c r="M10" s="13"/>
    </row>
    <row r="11" spans="1:13" ht="16.5" x14ac:dyDescent="0.3">
      <c r="A11" s="47"/>
      <c r="B11" s="50">
        <f>B10%</f>
        <v>0.18</v>
      </c>
      <c r="C11" s="31"/>
      <c r="D11" s="32"/>
      <c r="E11" s="53" t="s">
        <v>31</v>
      </c>
      <c r="F11" s="54">
        <f>F8*0.03/12</f>
        <v>5926.25</v>
      </c>
      <c r="G11" s="30"/>
      <c r="H11" s="11"/>
      <c r="I11" s="11"/>
      <c r="J11" s="14"/>
      <c r="K11" s="14"/>
      <c r="L11" s="10"/>
      <c r="M11" s="15"/>
    </row>
    <row r="12" spans="1:13" ht="16.5" x14ac:dyDescent="0.3">
      <c r="A12" s="47" t="s">
        <v>8</v>
      </c>
      <c r="B12" s="48">
        <f>B6*B11</f>
        <v>450</v>
      </c>
      <c r="C12" s="33"/>
      <c r="D12" s="34"/>
      <c r="G12" s="30"/>
      <c r="H12" s="40"/>
      <c r="I12" s="40"/>
      <c r="J12" s="14"/>
      <c r="K12" s="30"/>
      <c r="L12" s="10"/>
      <c r="M12" s="2"/>
    </row>
    <row r="13" spans="1:13" ht="16.5" x14ac:dyDescent="0.3">
      <c r="A13" s="47" t="s">
        <v>9</v>
      </c>
      <c r="B13" s="48">
        <f>B6-B12</f>
        <v>2050</v>
      </c>
      <c r="C13" s="33"/>
      <c r="D13" s="34"/>
      <c r="E13" t="s">
        <v>24</v>
      </c>
      <c r="F13" t="s">
        <v>32</v>
      </c>
      <c r="G13" s="30"/>
      <c r="H13" s="11"/>
      <c r="I13" s="11"/>
      <c r="J13" s="14"/>
      <c r="K13" s="14"/>
      <c r="L13" s="10"/>
      <c r="M13" s="2"/>
    </row>
    <row r="14" spans="1:13" ht="16.5" x14ac:dyDescent="0.3">
      <c r="A14" s="47" t="s">
        <v>2</v>
      </c>
      <c r="B14" s="48">
        <f>B5</f>
        <v>4000</v>
      </c>
      <c r="C14" s="23"/>
      <c r="D14" s="4"/>
      <c r="E14">
        <v>210</v>
      </c>
      <c r="F14">
        <v>18</v>
      </c>
      <c r="G14" s="30">
        <f>F14+E14</f>
        <v>228</v>
      </c>
      <c r="H14" s="40">
        <f>F6/G14</f>
        <v>1.8903508771929824</v>
      </c>
      <c r="I14" s="11"/>
      <c r="J14" s="14"/>
      <c r="K14" s="14"/>
      <c r="L14" s="10"/>
      <c r="M14" s="2"/>
    </row>
    <row r="15" spans="1:13" ht="16.5" x14ac:dyDescent="0.3">
      <c r="A15" s="47" t="s">
        <v>10</v>
      </c>
      <c r="B15" s="48">
        <f>B14+B13</f>
        <v>6050</v>
      </c>
      <c r="C15" s="23"/>
      <c r="D15" s="4"/>
      <c r="G15" s="30">
        <f>G14*1.2</f>
        <v>273.59999999999997</v>
      </c>
      <c r="H15" s="14"/>
      <c r="I15" s="14"/>
      <c r="J15" s="14"/>
      <c r="K15" s="14"/>
      <c r="L15" s="10"/>
      <c r="M15" s="2"/>
    </row>
    <row r="16" spans="1:13" ht="16.5" x14ac:dyDescent="0.3">
      <c r="A16" s="47" t="s">
        <v>20</v>
      </c>
      <c r="B16" s="51">
        <v>431</v>
      </c>
      <c r="C16" s="35"/>
      <c r="D16" s="4"/>
      <c r="E16" s="3"/>
      <c r="F16" s="3"/>
      <c r="G16" s="3">
        <f>G15*1.3</f>
        <v>355.67999999999995</v>
      </c>
      <c r="H16" s="4"/>
      <c r="M16" s="13"/>
    </row>
    <row r="17" spans="1:14" ht="16.5" x14ac:dyDescent="0.3">
      <c r="A17" s="51" t="s">
        <v>11</v>
      </c>
      <c r="B17" s="52">
        <f>B16*B15</f>
        <v>2607550</v>
      </c>
      <c r="C17" s="41"/>
      <c r="D17" s="4"/>
      <c r="E17" s="3"/>
      <c r="F17" s="37"/>
      <c r="G17" s="3"/>
      <c r="H17" s="4"/>
      <c r="M17" s="3"/>
      <c r="N17" s="4"/>
    </row>
    <row r="18" spans="1:14" ht="16.5" x14ac:dyDescent="0.3">
      <c r="A18" s="51" t="s">
        <v>26</v>
      </c>
      <c r="B18" s="52">
        <f>B17*0.9</f>
        <v>2346795</v>
      </c>
      <c r="C18" s="41"/>
      <c r="D18" s="4"/>
      <c r="E18" s="3"/>
      <c r="F18" s="37"/>
      <c r="G18" s="3"/>
      <c r="H18" s="4"/>
      <c r="M18" s="3"/>
      <c r="N18" s="4"/>
    </row>
    <row r="19" spans="1:14" ht="16.5" x14ac:dyDescent="0.3">
      <c r="A19" s="51" t="s">
        <v>21</v>
      </c>
      <c r="B19" s="52">
        <f>B17*0.8</f>
        <v>2086040</v>
      </c>
      <c r="C19" s="41"/>
      <c r="D19" s="4"/>
      <c r="E19" s="3"/>
      <c r="F19" s="37"/>
      <c r="G19" s="3"/>
      <c r="H19" s="4"/>
      <c r="M19" s="3"/>
      <c r="N19" s="4"/>
    </row>
    <row r="20" spans="1:14" ht="16.5" x14ac:dyDescent="0.3">
      <c r="A20" s="51" t="s">
        <v>12</v>
      </c>
      <c r="B20" s="52">
        <f>740*B4</f>
        <v>1850000</v>
      </c>
      <c r="C20" s="36"/>
      <c r="D20" s="4"/>
      <c r="E20" s="4"/>
      <c r="F20" s="3"/>
    </row>
    <row r="21" spans="1:14" ht="16.5" x14ac:dyDescent="0.3">
      <c r="A21" s="51" t="s">
        <v>16</v>
      </c>
      <c r="B21" s="52">
        <f>B17*0.03/12</f>
        <v>6518.875</v>
      </c>
      <c r="C21" s="36"/>
      <c r="D21" s="4"/>
      <c r="E21" s="4"/>
      <c r="F21" s="3"/>
    </row>
    <row r="22" spans="1:14" x14ac:dyDescent="0.25">
      <c r="B22" s="38"/>
    </row>
    <row r="23" spans="1:14" x14ac:dyDescent="0.25">
      <c r="B23" s="38"/>
    </row>
    <row r="25" spans="1:14" x14ac:dyDescent="0.25">
      <c r="C25" t="s">
        <v>14</v>
      </c>
    </row>
    <row r="26" spans="1:14" x14ac:dyDescent="0.25">
      <c r="B26" s="39" t="s">
        <v>15</v>
      </c>
      <c r="C26" s="5" t="s">
        <v>22</v>
      </c>
      <c r="D26" s="5" t="s">
        <v>23</v>
      </c>
      <c r="E26" s="5" t="s">
        <v>11</v>
      </c>
      <c r="F26" s="5" t="s">
        <v>17</v>
      </c>
      <c r="G26" s="5" t="s">
        <v>18</v>
      </c>
      <c r="H26" s="5" t="s">
        <v>19</v>
      </c>
      <c r="I26" s="5"/>
    </row>
    <row r="27" spans="1:14" ht="17.25" x14ac:dyDescent="0.3">
      <c r="B27" s="39">
        <f>D27/1.2</f>
        <v>298.61111111111114</v>
      </c>
      <c r="C27" s="5">
        <v>430</v>
      </c>
      <c r="D27" s="5">
        <f>C27/1.2</f>
        <v>358.33333333333337</v>
      </c>
      <c r="E27" s="5">
        <v>3300000</v>
      </c>
      <c r="F27" s="6">
        <f t="shared" ref="F27:F32" si="0">E27/B27</f>
        <v>11051.162790697674</v>
      </c>
      <c r="G27" s="6">
        <f t="shared" ref="G27:G32" si="1">E27/D27</f>
        <v>9209.3023255813951</v>
      </c>
      <c r="H27" s="6">
        <f t="shared" ref="H27:H32" si="2">E27/C27</f>
        <v>7674.4186046511632</v>
      </c>
      <c r="I27" s="5"/>
      <c r="J27" s="8">
        <f>C27/B27</f>
        <v>1.44</v>
      </c>
    </row>
    <row r="28" spans="1:14" ht="17.25" x14ac:dyDescent="0.3">
      <c r="B28" s="39"/>
      <c r="C28" s="5">
        <v>580</v>
      </c>
      <c r="D28" s="5"/>
      <c r="E28" s="5">
        <v>3000000</v>
      </c>
      <c r="F28" s="6" t="e">
        <f t="shared" si="0"/>
        <v>#DIV/0!</v>
      </c>
      <c r="G28" s="6" t="e">
        <f t="shared" si="1"/>
        <v>#DIV/0!</v>
      </c>
      <c r="H28" s="6">
        <f t="shared" si="2"/>
        <v>5172.4137931034484</v>
      </c>
      <c r="I28" s="5"/>
      <c r="J28" s="8"/>
    </row>
    <row r="29" spans="1:14" x14ac:dyDescent="0.25">
      <c r="A29" t="s">
        <v>28</v>
      </c>
      <c r="C29">
        <v>590</v>
      </c>
      <c r="E29" s="9">
        <v>3112500</v>
      </c>
      <c r="F29" s="9" t="e">
        <f t="shared" si="0"/>
        <v>#DIV/0!</v>
      </c>
      <c r="G29" s="6" t="e">
        <f t="shared" si="1"/>
        <v>#DIV/0!</v>
      </c>
      <c r="H29" s="6">
        <f t="shared" si="2"/>
        <v>5275.4237288135591</v>
      </c>
      <c r="J29" s="4">
        <f>F7/H29</f>
        <v>1.0425702811244981</v>
      </c>
    </row>
    <row r="30" spans="1:14" x14ac:dyDescent="0.25">
      <c r="C30">
        <v>590</v>
      </c>
      <c r="D30" s="43"/>
      <c r="E30" s="44">
        <f>3113000+155700+30000</f>
        <v>3298700</v>
      </c>
      <c r="F30" s="45" t="e">
        <f t="shared" si="0"/>
        <v>#DIV/0!</v>
      </c>
      <c r="G30" s="46" t="e">
        <f t="shared" si="1"/>
        <v>#DIV/0!</v>
      </c>
      <c r="H30" s="46">
        <f t="shared" si="2"/>
        <v>5591.0169491525421</v>
      </c>
      <c r="J30" s="4">
        <f>F7/H30</f>
        <v>0.98372085973262202</v>
      </c>
    </row>
    <row r="31" spans="1:14" x14ac:dyDescent="0.25">
      <c r="C31">
        <v>550</v>
      </c>
      <c r="E31" s="42">
        <v>3000000</v>
      </c>
      <c r="F31" s="9" t="e">
        <f t="shared" si="0"/>
        <v>#DIV/0!</v>
      </c>
      <c r="G31" s="9" t="e">
        <f t="shared" si="1"/>
        <v>#DIV/0!</v>
      </c>
      <c r="H31" s="6">
        <f t="shared" si="2"/>
        <v>5454.545454545455</v>
      </c>
    </row>
    <row r="32" spans="1:14" x14ac:dyDescent="0.25">
      <c r="E32" s="4"/>
      <c r="F32" s="9" t="e">
        <f t="shared" si="0"/>
        <v>#DIV/0!</v>
      </c>
      <c r="G32" s="9" t="e">
        <f t="shared" si="1"/>
        <v>#DIV/0!</v>
      </c>
      <c r="H32" s="6" t="e">
        <f t="shared" si="2"/>
        <v>#DIV/0!</v>
      </c>
      <c r="J32" s="4"/>
      <c r="L32" s="4"/>
    </row>
    <row r="33" spans="1:10" ht="15.75" x14ac:dyDescent="0.25">
      <c r="A33" s="10"/>
      <c r="E33" s="4"/>
    </row>
    <row r="34" spans="1:10" ht="15.75" x14ac:dyDescent="0.25">
      <c r="A34" s="10"/>
    </row>
    <row r="35" spans="1:10" ht="15.75" x14ac:dyDescent="0.25">
      <c r="A35" s="10"/>
      <c r="J35" s="4"/>
    </row>
    <row r="36" spans="1:10" ht="15.75" x14ac:dyDescent="0.25">
      <c r="A36" s="10"/>
    </row>
    <row r="37" spans="1:10" ht="15.75" x14ac:dyDescent="0.25">
      <c r="A37" s="10"/>
    </row>
    <row r="38" spans="1:10" ht="15.75" x14ac:dyDescent="0.25">
      <c r="A38" s="10"/>
    </row>
    <row r="39" spans="1:10" ht="15.75" x14ac:dyDescent="0.25">
      <c r="A39" s="10"/>
    </row>
    <row r="59" spans="3:5" x14ac:dyDescent="0.25">
      <c r="C59" s="4"/>
      <c r="D59" s="4"/>
      <c r="E59" s="4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J8" workbookViewId="0">
      <selection activeCell="Y8" sqref="Y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4" workbookViewId="0">
      <selection activeCell="A4" sqref="A4"/>
    </sheetView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topLeftCell="A7" workbookViewId="0">
      <selection activeCell="P7" sqref="P7"/>
    </sheetView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topLeftCell="N1" workbookViewId="0">
      <selection activeCell="N1" sqref="N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>
      <selection activeCell="W20" sqref="W20"/>
    </sheetView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Sheet1</vt:lpstr>
      <vt:lpstr>Sheet2</vt:lpstr>
      <vt:lpstr>Sheet7</vt:lpstr>
      <vt:lpstr>Sheet3</vt:lpstr>
      <vt:lpstr>Sheet4</vt:lpstr>
      <vt:lpstr>Sheet5</vt:lpstr>
      <vt:lpstr>Sheet6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2025-03-04T11:04:48Z</dcterms:modified>
</cp:coreProperties>
</file>