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O6" i="16" l="1"/>
  <c r="N6" i="15"/>
  <c r="R18" i="14"/>
  <c r="T11" i="14"/>
  <c r="R10" i="13"/>
  <c r="G29" i="4" l="1"/>
  <c r="C3" i="4" l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H4" i="4"/>
  <c r="D3" i="4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Q18" i="4"/>
  <c r="B18" i="4" s="1"/>
  <c r="C18" i="4" s="1"/>
  <c r="D18" i="4" s="1"/>
  <c r="J18" i="4"/>
  <c r="I18" i="4"/>
  <c r="E18" i="4"/>
  <c r="A18" i="4"/>
  <c r="Q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<sst xmlns="http://schemas.openxmlformats.org/spreadsheetml/2006/main" count="49" uniqueCount="43">
  <si>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</si>
  <si>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</si>
  <si>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</si>
  <si>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</si>
  <si>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</si>
  <si>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</si>
  <si>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</si>
  <si>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</si>
  <si>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</si>
  <si>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</si>
  <si>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</si>
  <si>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</si>
  <si>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</si>
  <si>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</si>
  <si>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</si>
  <si>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</si>
  <si>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</si>
  <si>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</si>
  <si>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</si>
  <si>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</si>
  <si>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</si>
  <si>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</si>
  <si>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</si>
  <si>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</si>
  <si>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</si>
  <si>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</si>
  <si>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</si>
  <si>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</si>
  <si>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</si>
  <si>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</si>
  <si>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</si>
  <si>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</si>
  <si>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</si>
  <si>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</si>
  <si>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</si>
  <si>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</si>
  <si>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</si>
  <si>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</si>
  <si>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</si>
  <si>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</si>
  <si>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</si>
  <si>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>As per Allottment letter</t>
  </si>
  <si>
    <t>State Bank of India ( RACPC Sion ) - Aniket Ramchandra Gole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</si>
</sst>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14</xdr:col>
      <xdr:colOff>181851</xdr:colOff>
      <xdr:row>26</xdr:row>
      <xdr:rowOff>38743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6277851" cy="4610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14</xdr:col>
      <xdr:colOff>19904</xdr:colOff>
      <xdr:row>33</xdr:row>
      <xdr:rowOff>162639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333500"/>
          <a:ext cx="6115904" cy="51156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591398</xdr:colOff>
      <xdr:row>29</xdr:row>
      <xdr:rowOff>95981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6077798" cy="5239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581872</xdr:colOff>
      <xdr:row>29</xdr:row>
      <xdr:rowOff>181698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068272" cy="51823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22</xdr:col>
      <xdr:colOff>230334</xdr:colOff>
      <xdr:row>38</xdr:row>
      <xdr:rowOff>115114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524000"/>
          <a:ext cx="12422334" cy="5830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24</xdr:col>
      <xdr:colOff>544192</xdr:colOff>
      <xdr:row>30</xdr:row>
      <xdr:rowOff>29377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0"/>
          <a:ext cx="9078592" cy="5744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31" zoomScaleNormal="100" workbookViewId="0">
      <selection activeCell="R39" sqref="R3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243.33333333333334</v>
      </c>
      <c r="C3" s="44">
        <f>B3*1.2</f>
        <v>292</v>
      </c>
      <c r="D3" s="44">
        <f t="shared" ref="D3:D9" si="2">C3*1.2</f>
        <v>350.4</v>
      </c>
      <c r="E3" s="45">
        <f t="shared" ref="E3:E9" si="3">R3</f>
        <v>2900000</v>
      </c>
      <c r="F3" s="44">
        <f t="shared" ref="F3:F9" si="4">ROUND((E3/B3),0)</f>
        <v>11918</v>
      </c>
      <c r="G3" s="44">
        <f t="shared" ref="G3:G9" si="5">ROUND((E3/C3),0)</f>
        <v>9932</v>
      </c>
      <c r="H3" s="44">
        <f t="shared" ref="H3:H9" si="6">ROUND((E3/D3),0)</f>
        <v>8276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v>292</v>
      </c>
      <c r="Q3" s="46">
        <f t="shared" ref="Q3:Q9" si="8">P3/1.2</f>
        <v>243.33333333333334</v>
      </c>
      <c r="R3" s="47">
        <v>2900000</v>
      </c>
    </row>
    <row r="4" spans="1:20" x14ac:dyDescent="0.25">
      <c r="A4" s="4">
        <f t="shared" si="0"/>
        <v>0</v>
      </c>
      <c r="B4" s="4">
        <f t="shared" si="1"/>
        <v>321</v>
      </c>
      <c r="C4" s="4">
        <f t="shared" ref="C4:C9" si="9">B4*1.2</f>
        <v>385.2</v>
      </c>
      <c r="D4" s="4">
        <f t="shared" si="2"/>
        <v>462.23999999999995</v>
      </c>
      <c r="E4" s="5">
        <f t="shared" si="3"/>
        <v>3266889</v>
      </c>
      <c r="F4" s="9">
        <f t="shared" si="4"/>
        <v>10177</v>
      </c>
      <c r="G4" s="9">
        <f t="shared" si="5"/>
        <v>8481</v>
      </c>
      <c r="H4" s="9">
        <f t="shared" si="6"/>
        <v>7068</v>
      </c>
      <c r="I4" s="4" t="e">
        <f>#REF!</f>
        <v>#REF!</v>
      </c>
      <c r="J4" s="4">
        <f t="shared" si="7"/>
        <v>0</v>
      </c>
      <c r="O4">
        <v>0</v>
      </c>
      <c r="P4">
        <f t="shared" ref="P3:P9" si="10">O4/1.2</f>
        <v>0</v>
      </c>
      <c r="Q4">
        <v>321</v>
      </c>
      <c r="R4" s="2">
        <v>3266889</v>
      </c>
    </row>
    <row r="5" spans="1:20" x14ac:dyDescent="0.25">
      <c r="A5" s="4">
        <f t="shared" si="0"/>
        <v>0</v>
      </c>
      <c r="B5" s="4">
        <f t="shared" si="1"/>
        <v>321</v>
      </c>
      <c r="C5" s="4">
        <f t="shared" si="9"/>
        <v>385.2</v>
      </c>
      <c r="D5" s="4">
        <f t="shared" si="2"/>
        <v>462.23999999999995</v>
      </c>
      <c r="E5" s="5">
        <f t="shared" si="3"/>
        <v>3172389</v>
      </c>
      <c r="F5" s="9">
        <f t="shared" si="4"/>
        <v>9883</v>
      </c>
      <c r="G5" s="9">
        <f t="shared" si="5"/>
        <v>8236</v>
      </c>
      <c r="H5" s="9">
        <f t="shared" si="6"/>
        <v>6863</v>
      </c>
      <c r="I5" s="4" t="e">
        <f>#REF!</f>
        <v>#REF!</v>
      </c>
      <c r="J5" s="4">
        <f t="shared" si="7"/>
        <v>0</v>
      </c>
      <c r="O5">
        <v>0</v>
      </c>
      <c r="P5">
        <f t="shared" si="10"/>
        <v>0</v>
      </c>
      <c r="Q5">
        <v>321</v>
      </c>
      <c r="R5" s="2">
        <v>3172389</v>
      </c>
    </row>
    <row r="6" spans="1:20" s="46" customFormat="1" x14ac:dyDescent="0.25">
      <c r="A6" s="44">
        <f t="shared" si="0"/>
        <v>0</v>
      </c>
      <c r="B6" s="44">
        <f t="shared" si="1"/>
        <v>308</v>
      </c>
      <c r="C6" s="44">
        <f t="shared" si="9"/>
        <v>369.59999999999997</v>
      </c>
      <c r="D6" s="44">
        <f t="shared" si="2"/>
        <v>443.51999999999992</v>
      </c>
      <c r="E6" s="45">
        <f t="shared" si="3"/>
        <v>3380000</v>
      </c>
      <c r="F6" s="44">
        <f t="shared" si="4"/>
        <v>10974</v>
      </c>
      <c r="G6" s="44">
        <f t="shared" si="5"/>
        <v>9145</v>
      </c>
      <c r="H6" s="44">
        <f t="shared" si="6"/>
        <v>7621</v>
      </c>
      <c r="I6" s="44" t="e">
        <f>#REF!</f>
        <v>#REF!</v>
      </c>
      <c r="J6" s="44">
        <f t="shared" si="7"/>
        <v>0</v>
      </c>
      <c r="O6" s="46">
        <v>0</v>
      </c>
      <c r="P6" s="46">
        <f t="shared" si="10"/>
        <v>0</v>
      </c>
      <c r="Q6" s="46">
        <v>308</v>
      </c>
      <c r="R6" s="47">
        <v>3380000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320</v>
      </c>
      <c r="C16" s="4">
        <f t="shared" ref="C16:C25" si="34">B16*1.2</f>
        <v>384</v>
      </c>
      <c r="D16" s="4">
        <f t="shared" ref="D16:D25" si="35">C16*1.2</f>
        <v>460.79999999999995</v>
      </c>
      <c r="E16" s="5">
        <f t="shared" ref="E16:E25" si="36">R16</f>
        <v>7000000</v>
      </c>
      <c r="F16" s="9">
        <f t="shared" ref="F16:F25" si="37">ROUND((E16/B16),0)</f>
        <v>21875</v>
      </c>
      <c r="G16" s="9">
        <f t="shared" ref="G16:G25" si="38">ROUND((E16/C16),0)</f>
        <v>18229</v>
      </c>
      <c r="H16" s="9">
        <f t="shared" ref="H16:H25" si="39">ROUND((E16/D16),0)</f>
        <v>15191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320</v>
      </c>
      <c r="R16" s="2">
        <v>7000000</v>
      </c>
    </row>
    <row r="17" spans="1:25" x14ac:dyDescent="0.25">
      <c r="A17" s="4">
        <f t="shared" si="32"/>
        <v>0</v>
      </c>
      <c r="B17" s="4">
        <f t="shared" si="33"/>
        <v>333.33333333333337</v>
      </c>
      <c r="C17" s="4">
        <f t="shared" si="34"/>
        <v>400.00000000000006</v>
      </c>
      <c r="D17" s="4">
        <f t="shared" si="35"/>
        <v>480.00000000000006</v>
      </c>
      <c r="E17" s="5">
        <f t="shared" si="36"/>
        <v>3800000</v>
      </c>
      <c r="F17" s="9">
        <f t="shared" si="37"/>
        <v>11400</v>
      </c>
      <c r="G17" s="9">
        <f t="shared" si="38"/>
        <v>9500</v>
      </c>
      <c r="H17" s="9">
        <f t="shared" si="39"/>
        <v>7917</v>
      </c>
      <c r="I17" s="4" t="e">
        <f>#REF!</f>
        <v>#REF!</v>
      </c>
      <c r="J17" s="4">
        <f t="shared" si="40"/>
        <v>0</v>
      </c>
      <c r="O17">
        <v>0</v>
      </c>
      <c r="P17">
        <v>400</v>
      </c>
      <c r="Q17">
        <f t="shared" si="41"/>
        <v>333.33333333333337</v>
      </c>
      <c r="R17" s="2">
        <v>3800000</v>
      </c>
    </row>
    <row r="18" spans="1:25" s="46" customFormat="1" x14ac:dyDescent="0.25">
      <c r="A18" s="44">
        <f t="shared" si="32"/>
        <v>0</v>
      </c>
      <c r="B18" s="44">
        <f t="shared" si="33"/>
        <v>285.83333333333337</v>
      </c>
      <c r="C18" s="44">
        <f t="shared" si="34"/>
        <v>343.00000000000006</v>
      </c>
      <c r="D18" s="44">
        <f t="shared" si="35"/>
        <v>411.60000000000008</v>
      </c>
      <c r="E18" s="45">
        <f t="shared" si="36"/>
        <v>4500000</v>
      </c>
      <c r="F18" s="44">
        <f t="shared" si="37"/>
        <v>15743</v>
      </c>
      <c r="G18" s="44">
        <f t="shared" si="38"/>
        <v>13120</v>
      </c>
      <c r="H18" s="44">
        <f t="shared" si="39"/>
        <v>10933</v>
      </c>
      <c r="I18" s="44" t="e">
        <f>#REF!</f>
        <v>#REF!</v>
      </c>
      <c r="J18" s="44">
        <f t="shared" si="40"/>
        <v>0</v>
      </c>
      <c r="O18" s="46">
        <v>0</v>
      </c>
      <c r="P18" s="46">
        <v>343</v>
      </c>
      <c r="Q18" s="46">
        <f t="shared" si="41"/>
        <v>285.83333333333337</v>
      </c>
      <c r="R18" s="47">
        <v>4500000</v>
      </c>
    </row>
    <row r="19" spans="1:25" s="46" customFormat="1" x14ac:dyDescent="0.25">
      <c r="A19" s="44">
        <f t="shared" ref="A19:A22" si="42">N19</f>
        <v>0</v>
      </c>
      <c r="B19" s="44">
        <f t="shared" ref="B19:B22" si="43">Q19</f>
        <v>320</v>
      </c>
      <c r="C19" s="44">
        <f t="shared" ref="C19:C22" si="44">B19*1.2</f>
        <v>384</v>
      </c>
      <c r="D19" s="44">
        <f t="shared" ref="D19:D22" si="45">C19*1.2</f>
        <v>460.79999999999995</v>
      </c>
      <c r="E19" s="45">
        <f t="shared" ref="E19:E22" si="46">R19</f>
        <v>4100000</v>
      </c>
      <c r="F19" s="44">
        <f t="shared" ref="F19:F22" si="47">ROUND((E19/B19),0)</f>
        <v>12813</v>
      </c>
      <c r="G19" s="44">
        <f t="shared" ref="G19:G22" si="48">ROUND((E19/C19),0)</f>
        <v>10677</v>
      </c>
      <c r="H19" s="44">
        <f t="shared" ref="H19:H22" si="49">ROUND((E19/D19),0)</f>
        <v>8898</v>
      </c>
      <c r="I19" s="44" t="e">
        <f>#REF!</f>
        <v>#REF!</v>
      </c>
      <c r="J19" s="44">
        <f t="shared" ref="J19:J22" si="50">S19</f>
        <v>0</v>
      </c>
      <c r="O19" s="46">
        <v>0</v>
      </c>
      <c r="P19" s="46">
        <f t="shared" ref="P19:P22" si="51">O19/1.2</f>
        <v>0</v>
      </c>
      <c r="Q19" s="46">
        <v>320</v>
      </c>
      <c r="R19" s="47">
        <v>4100000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ref="Q19:Q22" si="52">P20/1.2</f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12800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10300</v>
      </c>
      <c r="X28" s="22"/>
    </row>
    <row r="29" spans="1:25" ht="15.75" x14ac:dyDescent="0.25">
      <c r="E29" t="s">
        <v>40</v>
      </c>
      <c r="F29" s="7">
        <v>29.82</v>
      </c>
      <c r="G29" s="6">
        <f>F29*10.764</f>
        <v>320.98248000000001</v>
      </c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0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60</v>
      </c>
      <c r="X31" s="31">
        <v>2025</v>
      </c>
      <c r="Y31" t="s">
        <v>41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42</v>
      </c>
      <c r="Q33" s="42"/>
      <c r="R33" s="42"/>
      <c r="S33" s="42"/>
      <c r="T33" s="43"/>
      <c r="U33" s="21" t="s">
        <v>20</v>
      </c>
      <c r="V33" s="23"/>
      <c r="W33" s="24">
        <f>90*W30/W32</f>
        <v>0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10300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12800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321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4108800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4026624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3287040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802500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8560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T44"/>
  <sheetViews>
    <sheetView topLeftCell="D1" zoomScaleNormal="100" workbookViewId="0">
      <selection activeCell="T14" sqref="T14"/>
    </sheetView>
  </sheetViews>
  <sheetFormatPr defaultRowHeight="15" x14ac:dyDescent="0.25"/>
  <cols>
    <col min="20" max="20" width="15.85546875" customWidth="1"/>
  </cols>
  <sheetData>
    <row r="10" spans="17:20" x14ac:dyDescent="0.25">
      <c r="Q10">
        <v>27.09</v>
      </c>
      <c r="R10">
        <f>Q10*10.764</f>
        <v>291.59675999999996</v>
      </c>
    </row>
    <row r="13" spans="17:20" x14ac:dyDescent="0.25">
      <c r="T13">
        <v>2900000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1:T18"/>
  <sheetViews>
    <sheetView topLeftCell="D12" workbookViewId="0">
      <selection activeCell="R15" sqref="R15:R18"/>
    </sheetView>
  </sheetViews>
  <sheetFormatPr defaultRowHeight="15" x14ac:dyDescent="0.25"/>
  <cols>
    <col min="18" max="18" width="11.7109375" customWidth="1"/>
  </cols>
  <sheetData>
    <row r="11" spans="18:20" x14ac:dyDescent="0.25">
      <c r="S11">
        <v>29.82</v>
      </c>
      <c r="T11">
        <f>S11*10.764</f>
        <v>320.98248000000001</v>
      </c>
    </row>
    <row r="15" spans="18:20" x14ac:dyDescent="0.25">
      <c r="R15">
        <v>3172389</v>
      </c>
    </row>
    <row r="16" spans="18:20" x14ac:dyDescent="0.25">
      <c r="R16">
        <v>64500</v>
      </c>
    </row>
    <row r="17" spans="18:18" x14ac:dyDescent="0.25">
      <c r="R17">
        <v>30000</v>
      </c>
    </row>
    <row r="18" spans="18:18" x14ac:dyDescent="0.25">
      <c r="R18">
        <f>SUM(R15:R17)</f>
        <v>3266889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"/>
  <sheetViews>
    <sheetView topLeftCell="A7" zoomScaleNormal="100" workbookViewId="0">
      <selection activeCell="M14" sqref="M14"/>
    </sheetView>
  </sheetViews>
  <sheetFormatPr defaultRowHeight="15" x14ac:dyDescent="0.25"/>
  <sheetData>
    <row r="2" spans="1:14" x14ac:dyDescent="0.25">
      <c r="A2" s="6"/>
    </row>
    <row r="6" spans="1:14" x14ac:dyDescent="0.25">
      <c r="M6">
        <v>29.82</v>
      </c>
      <c r="N6">
        <f>M6*10.764</f>
        <v>320.98248000000001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6:O19"/>
  <sheetViews>
    <sheetView zoomScaleNormal="100" workbookViewId="0">
      <selection activeCell="O7" sqref="O7"/>
    </sheetView>
  </sheetViews>
  <sheetFormatPr defaultRowHeight="15" x14ac:dyDescent="0.25"/>
  <sheetData>
    <row r="6" spans="14:15" x14ac:dyDescent="0.25">
      <c r="N6">
        <v>28.63</v>
      </c>
      <c r="O6">
        <f>N6*10.764</f>
        <v>308.17331999999999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9" sqref="C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1" sqref="K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2025-03-03T10:04:55Z</dcterms:modified>
</cp:coreProperties>
</file>